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980" yWindow="240" windowWidth="25600" windowHeight="13480" tabRatio="500"/>
  </bookViews>
  <sheets>
    <sheet name="FY12-13 PERKINS RECOMMENDATION" sheetId="1" r:id="rId1"/>
    <sheet name="NOT RECOMMENDED" sheetId="2" r:id="rId2"/>
  </sheets>
  <definedNames>
    <definedName name="_xlnm.Print_Area" localSheetId="0">'FY12-13 PERKINS RECOMMENDATION'!$A$1:$M$160</definedName>
    <definedName name="_xlnm.Print_Titles" localSheetId="0">'FY12-13 PERKINS RECOMMENDATION'!$3:$3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E10" i="2"/>
  <c r="H149" i="1"/>
  <c r="H150" i="1"/>
  <c r="H122" i="1"/>
  <c r="H76" i="1"/>
  <c r="H20" i="1"/>
  <c r="H11" i="1"/>
  <c r="G11" i="1"/>
  <c r="G15" i="1"/>
  <c r="G20" i="1"/>
  <c r="G26" i="1"/>
  <c r="G32" i="1"/>
  <c r="G40" i="1"/>
  <c r="G47" i="1"/>
  <c r="G54" i="1"/>
  <c r="G56" i="1"/>
  <c r="F11" i="1"/>
  <c r="F15" i="1"/>
  <c r="F20" i="1"/>
  <c r="F26" i="1"/>
  <c r="F32" i="1"/>
  <c r="F40" i="1"/>
  <c r="F47" i="1"/>
  <c r="F54" i="1"/>
  <c r="F56" i="1"/>
  <c r="E15" i="2"/>
  <c r="F15" i="2"/>
  <c r="G15" i="2"/>
  <c r="H15" i="2"/>
  <c r="H15" i="1"/>
  <c r="H32" i="1"/>
  <c r="H40" i="1"/>
  <c r="H47" i="1"/>
  <c r="H54" i="1"/>
  <c r="H56" i="1"/>
  <c r="G62" i="1"/>
  <c r="F64" i="1"/>
  <c r="G64" i="1"/>
  <c r="H64" i="1"/>
  <c r="F70" i="1"/>
  <c r="G70" i="1"/>
  <c r="H70" i="1"/>
  <c r="F76" i="1"/>
  <c r="G76" i="1"/>
  <c r="G80" i="1"/>
  <c r="F84" i="1"/>
  <c r="G84" i="1"/>
  <c r="H84" i="1"/>
  <c r="F86" i="1"/>
  <c r="G86" i="1"/>
  <c r="H86" i="1"/>
  <c r="F92" i="1"/>
  <c r="G92" i="1"/>
  <c r="H92" i="1"/>
  <c r="F97" i="1"/>
  <c r="G97" i="1"/>
  <c r="H97" i="1"/>
  <c r="F102" i="1"/>
  <c r="G102" i="1"/>
  <c r="H102" i="1"/>
  <c r="F106" i="1"/>
  <c r="G106" i="1"/>
  <c r="H106" i="1"/>
  <c r="F111" i="1"/>
  <c r="F113" i="1"/>
  <c r="G113" i="1"/>
  <c r="H113" i="1"/>
  <c r="G120" i="1"/>
  <c r="F122" i="1"/>
  <c r="G122" i="1"/>
  <c r="F124" i="1"/>
  <c r="G124" i="1"/>
  <c r="H124" i="1"/>
  <c r="F132" i="1"/>
  <c r="G132" i="1"/>
  <c r="H132" i="1"/>
  <c r="F136" i="1"/>
  <c r="G136" i="1"/>
  <c r="H136" i="1"/>
  <c r="F140" i="1"/>
  <c r="G140" i="1"/>
  <c r="H140" i="1"/>
  <c r="F143" i="1"/>
  <c r="H143" i="1"/>
  <c r="F145" i="1"/>
  <c r="G145" i="1"/>
  <c r="H145" i="1"/>
  <c r="F150" i="1"/>
  <c r="G150" i="1"/>
  <c r="F152" i="1"/>
  <c r="G152" i="1"/>
  <c r="H152" i="1"/>
  <c r="F155" i="1"/>
  <c r="G155" i="1"/>
  <c r="H155" i="1"/>
  <c r="B159" i="1"/>
  <c r="B160" i="1"/>
</calcChain>
</file>

<file path=xl/sharedStrings.xml><?xml version="1.0" encoding="utf-8"?>
<sst xmlns="http://schemas.openxmlformats.org/spreadsheetml/2006/main" count="369" uniqueCount="166">
  <si>
    <t>Fund Tier 2 requests, Envir. Hort, GIS equally, then PSME</t>
  </si>
  <si>
    <t>Up 5%</t>
  </si>
  <si>
    <t xml:space="preserve">Down 5% </t>
  </si>
  <si>
    <t>TOTAL</t>
  </si>
  <si>
    <t xml:space="preserve">TOTAL </t>
  </si>
  <si>
    <t>TOTAL ADMIN</t>
    <phoneticPr fontId="0" type="noConversion"/>
  </si>
  <si>
    <t>5000 Other Operating Expenses &amp; Svcs</t>
    <phoneticPr fontId="0" type="noConversion"/>
  </si>
  <si>
    <t>Workforce Development &amp; Instruction</t>
    <phoneticPr fontId="0" type="noConversion"/>
  </si>
  <si>
    <t>01</t>
    <phoneticPr fontId="0" type="noConversion"/>
  </si>
  <si>
    <t>4000 Supplies &amp; Materials</t>
    <phoneticPr fontId="0" type="noConversion"/>
  </si>
  <si>
    <t>Workforce Development &amp; Instruction</t>
  </si>
  <si>
    <t>ADMINISTRATION</t>
  </si>
  <si>
    <t>TOTAL ACROSS</t>
    <phoneticPr fontId="0" type="noConversion"/>
  </si>
  <si>
    <t>TOTAL OUTREACH</t>
    <phoneticPr fontId="0" type="noConversion"/>
  </si>
  <si>
    <t xml:space="preserve">Outreach &amp; Retention </t>
    <phoneticPr fontId="0" type="noConversion"/>
  </si>
  <si>
    <t>04</t>
    <phoneticPr fontId="0" type="noConversion"/>
  </si>
  <si>
    <t>TOTAL OTI</t>
    <phoneticPr fontId="0" type="noConversion"/>
  </si>
  <si>
    <t>3000 Employee Benefits</t>
  </si>
  <si>
    <t xml:space="preserve">Occupational Training Institute </t>
  </si>
  <si>
    <t>03</t>
    <phoneticPr fontId="0" type="noConversion"/>
  </si>
  <si>
    <t>2000 Non-Instructional Salaries</t>
  </si>
  <si>
    <t>TOTAL MARKETING</t>
    <phoneticPr fontId="0" type="noConversion"/>
  </si>
  <si>
    <t>5000 Other Oper Exp &amp; Serv</t>
    <phoneticPr fontId="0" type="noConversion"/>
  </si>
  <si>
    <t>Marketing</t>
    <phoneticPr fontId="0" type="noConversion"/>
  </si>
  <si>
    <t>02</t>
    <phoneticPr fontId="0" type="noConversion"/>
  </si>
  <si>
    <t>TOTAL CAREER CNTR</t>
    <phoneticPr fontId="0" type="noConversion"/>
  </si>
  <si>
    <t xml:space="preserve">6000 Capital Outlay </t>
  </si>
  <si>
    <t>Career Center</t>
    <phoneticPr fontId="0" type="noConversion"/>
  </si>
  <si>
    <t>ACROSS PROGRAMS</t>
  </si>
  <si>
    <t>TOTAL PSME</t>
  </si>
  <si>
    <t>TOTAL COMP PROG</t>
  </si>
  <si>
    <t>4000 Supplies &amp; Materials</t>
  </si>
  <si>
    <t>Computer Programming</t>
  </si>
  <si>
    <t>0707.10</t>
  </si>
  <si>
    <t>1000 Instructional Salaries</t>
  </si>
  <si>
    <t>PHYSICAL SCIENCES, MATHMATICS &amp; ENGINEERING</t>
  </si>
  <si>
    <t>TOTAL FINE ARTS &amp; COMMUNICATION</t>
  </si>
  <si>
    <t>TOTAL VART</t>
    <phoneticPr fontId="0" type="noConversion"/>
  </si>
  <si>
    <t>4000 Supplies &amp; Materials (Camera Supplies)</t>
    <phoneticPr fontId="0" type="noConversion"/>
  </si>
  <si>
    <t>Video Arts</t>
    <phoneticPr fontId="0" type="noConversion"/>
  </si>
  <si>
    <t>0614.10</t>
    <phoneticPr fontId="0" type="noConversion"/>
  </si>
  <si>
    <t>3000 Employee Benefits</t>
    <phoneticPr fontId="0" type="noConversion"/>
  </si>
  <si>
    <t>2000 Non-Instructional Salaries</t>
    <phoneticPr fontId="0" type="noConversion"/>
  </si>
  <si>
    <t>TOTAL THEATRE TECH</t>
    <phoneticPr fontId="0" type="noConversion"/>
  </si>
  <si>
    <t>Theatre Technology &amp; Design</t>
    <phoneticPr fontId="0" type="noConversion"/>
  </si>
  <si>
    <t>1006.00</t>
    <phoneticPr fontId="0" type="noConversion"/>
  </si>
  <si>
    <t>TOTAL MUSIC TECH</t>
    <phoneticPr fontId="0" type="noConversion"/>
  </si>
  <si>
    <t>5000 Other Oper Exp &amp; Serv (Licensing Fees)</t>
  </si>
  <si>
    <t>Music Technology</t>
    <phoneticPr fontId="0" type="noConversion"/>
  </si>
  <si>
    <t>1005.00</t>
    <phoneticPr fontId="0" type="noConversion"/>
  </si>
  <si>
    <t>TOTAL GID</t>
    <phoneticPr fontId="0" type="noConversion"/>
  </si>
  <si>
    <t>Graphic &amp; Interactive Design</t>
    <phoneticPr fontId="0" type="noConversion"/>
  </si>
  <si>
    <t>1030.00</t>
    <phoneticPr fontId="0" type="noConversion"/>
  </si>
  <si>
    <t>TOTAL APP PHOTO</t>
    <phoneticPr fontId="0" type="noConversion"/>
  </si>
  <si>
    <t>Applied Photography</t>
    <phoneticPr fontId="0" type="noConversion"/>
  </si>
  <si>
    <t>1012.00</t>
    <phoneticPr fontId="0" type="noConversion"/>
  </si>
  <si>
    <t>FINE ARTS &amp; COMMUNICATION</t>
  </si>
  <si>
    <t>TOTAL BSS</t>
    <phoneticPr fontId="0" type="noConversion"/>
  </si>
  <si>
    <t>TOTAL SMALL BUS</t>
    <phoneticPr fontId="0" type="noConversion"/>
  </si>
  <si>
    <t>6000 Capital Outlay</t>
  </si>
  <si>
    <t>Small Business</t>
    <phoneticPr fontId="0" type="noConversion"/>
  </si>
  <si>
    <t>0505.00</t>
    <phoneticPr fontId="0" type="noConversion"/>
  </si>
  <si>
    <t>5000 Other Oper Exp &amp; Serv (Dues)</t>
  </si>
  <si>
    <t>3000 Employee Benefits (Student Workers)</t>
    <phoneticPr fontId="0" type="noConversion"/>
  </si>
  <si>
    <t>2000 Non-Instructional Salaries (Student Workers)</t>
    <phoneticPr fontId="0" type="noConversion"/>
  </si>
  <si>
    <t xml:space="preserve">1000 Instructional Salaries </t>
  </si>
  <si>
    <t>TOTAL GIS</t>
    <phoneticPr fontId="0" type="noConversion"/>
  </si>
  <si>
    <t>5000 Other Oper Exp &amp; Serv</t>
  </si>
  <si>
    <t>Geographic Information Systems</t>
    <phoneticPr fontId="0" type="noConversion"/>
  </si>
  <si>
    <t>2206.10</t>
    <phoneticPr fontId="0" type="noConversion"/>
  </si>
  <si>
    <t>TOTAL CHILD DEV</t>
    <phoneticPr fontId="0" type="noConversion"/>
  </si>
  <si>
    <t>5000 Other Oper Exp &amp; Serv (Conference Speaker)</t>
    <phoneticPr fontId="0" type="noConversion"/>
  </si>
  <si>
    <t>Child Development</t>
    <phoneticPr fontId="0" type="noConversion"/>
  </si>
  <si>
    <t>1305.00</t>
    <phoneticPr fontId="0" type="noConversion"/>
  </si>
  <si>
    <t>3000 Employee Benefits (Student Advising, CARES)</t>
    <phoneticPr fontId="0" type="noConversion"/>
  </si>
  <si>
    <t>1000 Instructional Salaries (Student Advising, CARES)</t>
  </si>
  <si>
    <t>TOTAL ACCOUNTING</t>
  </si>
  <si>
    <t>Accounting</t>
    <phoneticPr fontId="0" type="noConversion"/>
  </si>
  <si>
    <t>0502.00</t>
    <phoneticPr fontId="0" type="noConversion"/>
  </si>
  <si>
    <t xml:space="preserve">3000 Employee Benefits </t>
  </si>
  <si>
    <t>2000 Non-Instructional Student Tutors</t>
  </si>
  <si>
    <t>BUSINESS &amp; SOCIAL SCIENCES</t>
  </si>
  <si>
    <t>TOTAL BHS</t>
    <phoneticPr fontId="0" type="noConversion"/>
  </si>
  <si>
    <t>TOTAL VET TECH</t>
    <phoneticPr fontId="0" type="noConversion"/>
  </si>
  <si>
    <t>Veterinary Technology</t>
  </si>
  <si>
    <t>0102.10</t>
    <phoneticPr fontId="0" type="noConversion"/>
  </si>
  <si>
    <t>TOTAL RESP THER</t>
    <phoneticPr fontId="0" type="noConversion"/>
  </si>
  <si>
    <t>Respiratory Therapy</t>
  </si>
  <si>
    <t xml:space="preserve"> 1210.00</t>
  </si>
  <si>
    <t>1210.00</t>
    <phoneticPr fontId="0" type="noConversion"/>
  </si>
  <si>
    <t>TOTAL RAD TECH</t>
    <phoneticPr fontId="0" type="noConversion"/>
  </si>
  <si>
    <t>Radiologic Technology</t>
  </si>
  <si>
    <t>1225.00</t>
    <phoneticPr fontId="0" type="noConversion"/>
  </si>
  <si>
    <t>1000 Instructional Salaries</t>
    <phoneticPr fontId="0" type="noConversion"/>
  </si>
  <si>
    <t>TOTAL PHARM TECH</t>
    <phoneticPr fontId="0" type="noConversion"/>
  </si>
  <si>
    <t>Pharmacy Technology</t>
  </si>
  <si>
    <t>1221.00</t>
    <phoneticPr fontId="0" type="noConversion"/>
  </si>
  <si>
    <t>TOTAL PARAMEDIC</t>
    <phoneticPr fontId="0" type="noConversion"/>
  </si>
  <si>
    <t>Paramedic</t>
  </si>
  <si>
    <t>1251.00</t>
    <phoneticPr fontId="0" type="noConversion"/>
  </si>
  <si>
    <t>TOTAL E HORT</t>
    <phoneticPr fontId="0" type="noConversion"/>
  </si>
  <si>
    <t>6000 Capital Outlay (Autoclave)</t>
    <phoneticPr fontId="0" type="noConversion"/>
  </si>
  <si>
    <t>Environmental Horticulture</t>
  </si>
  <si>
    <t>0109.00</t>
    <phoneticPr fontId="0" type="noConversion"/>
  </si>
  <si>
    <t>TOTAL DMS</t>
    <phoneticPr fontId="0" type="noConversion"/>
  </si>
  <si>
    <t>Diagnostic Medical Sonography</t>
  </si>
  <si>
    <t>1227.00</t>
    <phoneticPr fontId="0" type="noConversion"/>
  </si>
  <si>
    <t>TOTAL DH &amp; DA</t>
    <phoneticPr fontId="0" type="noConversion"/>
  </si>
  <si>
    <t>Dental Hygiene &amp; Dental Assisting</t>
  </si>
  <si>
    <t>1240.00</t>
    <phoneticPr fontId="0" type="noConversion"/>
  </si>
  <si>
    <t>BIOLOGICAL &amp; HEALTH SCIENCES</t>
  </si>
  <si>
    <t>MEMO</t>
  </si>
  <si>
    <t>REQUESTED</t>
  </si>
  <si>
    <t>ALLOCATION 11-12</t>
  </si>
  <si>
    <t>ACCOUNT NO.</t>
  </si>
  <si>
    <t>PROGRAM</t>
  </si>
  <si>
    <t>TOP/ACTEP</t>
  </si>
  <si>
    <t>Perkins Career Technical Education (CTE) FY 2012-2013 Budget Planning</t>
  </si>
  <si>
    <t>PERKINS</t>
  </si>
  <si>
    <t>OFFICE OF WORKFORCE DEVELOPMENT &amp; INSTITUTIONAL DEVELOPMENT</t>
  </si>
  <si>
    <t>Benefits</t>
  </si>
  <si>
    <t>OTI</t>
  </si>
  <si>
    <t>03</t>
  </si>
  <si>
    <t>3000</t>
  </si>
  <si>
    <t>2206.10</t>
  </si>
  <si>
    <t>Release Time</t>
  </si>
  <si>
    <t>1000</t>
  </si>
  <si>
    <t>Peer Tutors</t>
  </si>
  <si>
    <t>0502.00</t>
  </si>
  <si>
    <t>Other Operating Exp</t>
  </si>
  <si>
    <t>1210.00</t>
  </si>
  <si>
    <t>Took Out</t>
  </si>
  <si>
    <t>Description</t>
  </si>
  <si>
    <t>Object Code</t>
  </si>
  <si>
    <t>CTE Program</t>
  </si>
  <si>
    <t>Total</t>
  </si>
  <si>
    <t>Professional Dev</t>
  </si>
  <si>
    <t>5000</t>
  </si>
  <si>
    <t>software and license</t>
  </si>
  <si>
    <t>4000</t>
  </si>
  <si>
    <t>Materials</t>
  </si>
  <si>
    <t>2000</t>
  </si>
  <si>
    <t>Equipment</t>
  </si>
  <si>
    <t>6000</t>
  </si>
  <si>
    <t>Xray Unit</t>
  </si>
  <si>
    <t>1240.00</t>
  </si>
  <si>
    <t>College</t>
  </si>
  <si>
    <t>Lottery $</t>
  </si>
  <si>
    <t>Measure C</t>
  </si>
  <si>
    <t>Tier 2</t>
  </si>
  <si>
    <t>Other Sources of Funding</t>
  </si>
  <si>
    <t>If Available</t>
  </si>
  <si>
    <t>Perkins</t>
  </si>
  <si>
    <t>NOT RECOMMENDED TO BE FUNDED VIA PERKINS</t>
  </si>
  <si>
    <t>If the budget is more or less than 5 percent from what we have allocated, we will:</t>
  </si>
  <si>
    <t>Have 5% reduction for all Programs.  Reallocation of reduction can be djsuted by each division</t>
  </si>
  <si>
    <t>Accounting</t>
  </si>
  <si>
    <t>Child Development</t>
  </si>
  <si>
    <t>Geographic Information Systems</t>
  </si>
  <si>
    <t>Small Business</t>
  </si>
  <si>
    <t>Applied Photography</t>
  </si>
  <si>
    <t>Graphic &amp; Interactive Design</t>
  </si>
  <si>
    <t>Music Technology</t>
  </si>
  <si>
    <t>Theatre Technology &amp; Design</t>
  </si>
  <si>
    <t>Video Arts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</si>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</sst>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5" x14ac:knownFonts="1">
    <font>
      <sz val="10"/>
      <name val="Verdana"/>
    </font>
    <font>
      <sz val="12"/>
      <color theme="1"/>
      <name val="Calibri"/>
      <family val="2"/>
      <scheme val="minor"/>
    </font>
    <font>
      <sz val="10"/>
      <name val="Verdana"/>
    </font>
    <font>
      <sz val="9"/>
      <name val="Verdana"/>
    </font>
    <font>
      <sz val="9"/>
      <color theme="0"/>
      <name val="Verdana"/>
    </font>
    <font>
      <b/>
      <sz val="9"/>
      <color theme="0"/>
      <name val="Verdana"/>
    </font>
    <font>
      <sz val="9"/>
      <color indexed="9"/>
      <name val="Verdana"/>
    </font>
    <font>
      <b/>
      <sz val="9"/>
      <color indexed="9"/>
      <name val="Verdana"/>
    </font>
    <font>
      <b/>
      <sz val="9"/>
      <name val="Verdana"/>
    </font>
    <font>
      <sz val="9"/>
      <color indexed="10"/>
      <name val="Verdana"/>
    </font>
    <font>
      <sz val="8"/>
      <name val="Verdana"/>
    </font>
    <font>
      <sz val="12"/>
      <color theme="1"/>
      <name val="Geneva"/>
    </font>
    <font>
      <sz val="11"/>
      <color theme="1"/>
      <name val="Geneva"/>
    </font>
    <font>
      <sz val="11"/>
      <name val="Geneva"/>
    </font>
    <font>
      <b/>
      <sz val="11"/>
      <color rgb="FFFF0000"/>
      <name val="Geneva"/>
    </font>
    <font>
      <b/>
      <sz val="11"/>
      <color rgb="FF0000FF"/>
      <name val="Geneva"/>
    </font>
    <font>
      <b/>
      <sz val="11"/>
      <color theme="1"/>
      <name val="Geneva"/>
    </font>
    <font>
      <sz val="11"/>
      <color rgb="FF000000"/>
      <name val="Geneva"/>
    </font>
    <font>
      <b/>
      <sz val="11"/>
      <color rgb="FFE22939"/>
      <name val="Geneva"/>
    </font>
    <font>
      <b/>
      <sz val="12"/>
      <color rgb="FFE22939"/>
      <name val="Geneva"/>
    </font>
    <font>
      <sz val="12"/>
      <color rgb="FF0000FF"/>
      <name val="Geneva"/>
    </font>
    <font>
      <b/>
      <sz val="12"/>
      <color rgb="FF0000FF"/>
      <name val="Geneva"/>
    </font>
    <font>
      <sz val="16"/>
      <color theme="6" tint="-0.499984740745262"/>
      <name val="Geneva"/>
    </font>
    <font>
      <u/>
      <sz val="10"/>
      <color theme="10"/>
      <name val="Verdana"/>
    </font>
    <font>
      <u/>
      <sz val="10"/>
      <color theme="11"/>
      <name val="Verdana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indexed="18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/>
    <xf numFmtId="4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right"/>
    </xf>
    <xf numFmtId="44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4" fillId="3" borderId="0" xfId="0" applyFont="1" applyFill="1" applyAlignment="1"/>
    <xf numFmtId="44" fontId="5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44" fontId="8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4" fontId="3" fillId="0" borderId="0" xfId="0" applyNumberFormat="1" applyFont="1" applyBorder="1" applyAlignment="1">
      <alignment horizontal="left"/>
    </xf>
    <xf numFmtId="0" fontId="3" fillId="4" borderId="4" xfId="0" applyFont="1" applyFill="1" applyBorder="1" applyAlignment="1"/>
    <xf numFmtId="44" fontId="3" fillId="4" borderId="4" xfId="0" applyNumberFormat="1" applyFont="1" applyFill="1" applyBorder="1" applyAlignment="1">
      <alignment horizontal="left"/>
    </xf>
    <xf numFmtId="44" fontId="3" fillId="4" borderId="4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center"/>
    </xf>
    <xf numFmtId="49" fontId="3" fillId="0" borderId="5" xfId="0" applyNumberFormat="1" applyFont="1" applyFill="1" applyBorder="1" applyAlignment="1"/>
    <xf numFmtId="49" fontId="3" fillId="0" borderId="6" xfId="0" applyNumberFormat="1" applyFont="1" applyFill="1" applyBorder="1" applyAlignment="1"/>
    <xf numFmtId="49" fontId="3" fillId="0" borderId="7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44" fontId="3" fillId="0" borderId="4" xfId="0" applyNumberFormat="1" applyFont="1" applyBorder="1" applyAlignment="1">
      <alignment horizontal="left"/>
    </xf>
    <xf numFmtId="4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49" fontId="3" fillId="0" borderId="7" xfId="0" applyNumberFormat="1" applyFont="1" applyFill="1" applyBorder="1" applyAlignment="1"/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4" borderId="0" xfId="0" applyFont="1" applyFill="1" applyAlignment="1"/>
    <xf numFmtId="44" fontId="8" fillId="4" borderId="0" xfId="0" applyNumberFormat="1" applyFont="1" applyFill="1" applyBorder="1" applyAlignment="1">
      <alignment horizontal="left"/>
    </xf>
    <xf numFmtId="44" fontId="8" fillId="4" borderId="0" xfId="0" applyNumberFormat="1" applyFont="1" applyFill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3" fillId="0" borderId="5" xfId="0" applyNumberFormat="1" applyFont="1" applyBorder="1" applyAlignment="1"/>
    <xf numFmtId="49" fontId="3" fillId="0" borderId="6" xfId="0" applyNumberFormat="1" applyFont="1" applyBorder="1" applyAlignment="1"/>
    <xf numFmtId="49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/>
    <xf numFmtId="49" fontId="3" fillId="0" borderId="4" xfId="0" applyNumberFormat="1" applyFont="1" applyBorder="1" applyAlignment="1">
      <alignment horizontal="center"/>
    </xf>
    <xf numFmtId="0" fontId="3" fillId="0" borderId="0" xfId="0" applyFont="1" applyFill="1" applyBorder="1" applyAlignment="1"/>
    <xf numFmtId="44" fontId="3" fillId="0" borderId="4" xfId="1" applyNumberFormat="1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>
      <alignment horizontal="left"/>
    </xf>
    <xf numFmtId="44" fontId="8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4" borderId="0" xfId="0" applyFont="1" applyFill="1" applyAlignment="1"/>
    <xf numFmtId="44" fontId="3" fillId="4" borderId="9" xfId="0" applyNumberFormat="1" applyFont="1" applyFill="1" applyBorder="1" applyAlignment="1">
      <alignment horizontal="left"/>
    </xf>
    <xf numFmtId="44" fontId="3" fillId="4" borderId="9" xfId="0" applyNumberFormat="1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49" fontId="3" fillId="0" borderId="5" xfId="0" applyNumberFormat="1" applyFont="1" applyBorder="1"/>
    <xf numFmtId="49" fontId="3" fillId="0" borderId="6" xfId="0" applyNumberFormat="1" applyFont="1" applyBorder="1"/>
    <xf numFmtId="0" fontId="3" fillId="0" borderId="0" xfId="0" applyFont="1" applyBorder="1" applyAlignment="1"/>
    <xf numFmtId="44" fontId="3" fillId="0" borderId="9" xfId="0" applyNumberFormat="1" applyFont="1" applyBorder="1" applyAlignment="1" applyProtection="1">
      <alignment horizontal="left"/>
      <protection locked="0"/>
    </xf>
    <xf numFmtId="4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44" fontId="3" fillId="0" borderId="4" xfId="0" applyNumberFormat="1" applyFont="1" applyBorder="1" applyAlignment="1" applyProtection="1">
      <alignment horizontal="left"/>
      <protection locked="0"/>
    </xf>
    <xf numFmtId="0" fontId="3" fillId="0" borderId="9" xfId="0" applyFont="1" applyBorder="1" applyAlignment="1"/>
    <xf numFmtId="44" fontId="3" fillId="0" borderId="9" xfId="0" applyNumberFormat="1" applyFont="1" applyBorder="1" applyAlignment="1">
      <alignment horizontal="right" wrapText="1" shrinkToFit="1"/>
    </xf>
    <xf numFmtId="49" fontId="3" fillId="0" borderId="9" xfId="0" applyNumberFormat="1" applyFont="1" applyBorder="1" applyAlignment="1">
      <alignment horizontal="center"/>
    </xf>
    <xf numFmtId="44" fontId="3" fillId="0" borderId="4" xfId="0" applyNumberFormat="1" applyFont="1" applyBorder="1" applyAlignment="1">
      <alignment wrapText="1" shrinkToFit="1"/>
    </xf>
    <xf numFmtId="0" fontId="3" fillId="4" borderId="6" xfId="0" applyFont="1" applyFill="1" applyBorder="1" applyAlignment="1"/>
    <xf numFmtId="44" fontId="3" fillId="0" borderId="4" xfId="0" applyNumberFormat="1" applyFont="1" applyBorder="1" applyAlignment="1">
      <alignment horizontal="right" wrapText="1" shrinkToFit="1"/>
    </xf>
    <xf numFmtId="0" fontId="3" fillId="4" borderId="0" xfId="0" applyFont="1" applyFill="1" applyBorder="1" applyAlignment="1"/>
    <xf numFmtId="44" fontId="3" fillId="4" borderId="0" xfId="0" applyNumberFormat="1" applyFont="1" applyFill="1" applyBorder="1" applyAlignment="1">
      <alignment horizontal="left"/>
    </xf>
    <xf numFmtId="44" fontId="3" fillId="4" borderId="0" xfId="0" applyNumberFormat="1" applyFont="1" applyFill="1" applyBorder="1" applyAlignment="1">
      <alignment horizontal="right"/>
    </xf>
    <xf numFmtId="44" fontId="8" fillId="0" borderId="0" xfId="0" applyNumberFormat="1" applyFont="1" applyFill="1" applyBorder="1" applyAlignment="1">
      <alignment horizontal="left"/>
    </xf>
    <xf numFmtId="44" fontId="3" fillId="0" borderId="0" xfId="0" applyNumberFormat="1" applyFont="1" applyFill="1" applyAlignment="1">
      <alignment horizontal="right"/>
    </xf>
    <xf numFmtId="44" fontId="5" fillId="3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Border="1"/>
    <xf numFmtId="49" fontId="3" fillId="0" borderId="10" xfId="0" applyNumberFormat="1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49" fontId="3" fillId="0" borderId="11" xfId="0" applyNumberFormat="1" applyFont="1" applyFill="1" applyBorder="1" applyAlignment="1">
      <alignment horizontal="center"/>
    </xf>
    <xf numFmtId="0" fontId="3" fillId="0" borderId="7" xfId="0" applyFont="1" applyFill="1" applyBorder="1" applyAlignment="1"/>
    <xf numFmtId="49" fontId="3" fillId="0" borderId="0" xfId="0" applyNumberFormat="1" applyFont="1" applyBorder="1" applyAlignment="1">
      <alignment horizontal="left"/>
    </xf>
    <xf numFmtId="49" fontId="8" fillId="4" borderId="0" xfId="0" applyNumberFormat="1" applyFont="1" applyFill="1" applyBorder="1" applyAlignment="1">
      <alignment horizontal="left"/>
    </xf>
    <xf numFmtId="0" fontId="5" fillId="3" borderId="0" xfId="0" applyFont="1" applyFill="1" applyAlignment="1"/>
    <xf numFmtId="44" fontId="5" fillId="3" borderId="6" xfId="0" applyNumberFormat="1" applyFont="1" applyFill="1" applyBorder="1" applyAlignment="1">
      <alignment horizontal="right"/>
    </xf>
    <xf numFmtId="4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Border="1" applyAlignment="1"/>
    <xf numFmtId="49" fontId="3" fillId="0" borderId="4" xfId="0" applyNumberFormat="1" applyFont="1" applyFill="1" applyBorder="1" applyAlignment="1">
      <alignment horizontal="left"/>
    </xf>
    <xf numFmtId="44" fontId="3" fillId="0" borderId="4" xfId="0" applyNumberFormat="1" applyFont="1" applyBorder="1" applyAlignment="1"/>
    <xf numFmtId="49" fontId="3" fillId="0" borderId="4" xfId="0" applyNumberFormat="1" applyFont="1" applyBorder="1" applyAlignment="1">
      <alignment horizontal="left"/>
    </xf>
    <xf numFmtId="44" fontId="3" fillId="0" borderId="0" xfId="0" applyNumberFormat="1" applyFont="1" applyFill="1" applyBorder="1" applyAlignment="1">
      <alignment horizontal="left"/>
    </xf>
    <xf numFmtId="49" fontId="3" fillId="0" borderId="10" xfId="0" applyNumberFormat="1" applyFont="1" applyBorder="1" applyAlignment="1">
      <alignment horizontal="center"/>
    </xf>
    <xf numFmtId="44" fontId="3" fillId="4" borderId="0" xfId="0" applyNumberFormat="1" applyFont="1" applyFill="1" applyAlignment="1">
      <alignment horizontal="right"/>
    </xf>
    <xf numFmtId="49" fontId="3" fillId="4" borderId="0" xfId="0" applyNumberFormat="1" applyFont="1" applyFill="1" applyBorder="1" applyAlignment="1">
      <alignment horizontal="left"/>
    </xf>
    <xf numFmtId="0" fontId="3" fillId="3" borderId="0" xfId="0" applyFont="1" applyFill="1" applyAlignment="1"/>
    <xf numFmtId="0" fontId="7" fillId="3" borderId="3" xfId="0" applyFont="1" applyFill="1" applyBorder="1" applyAlignment="1">
      <alignment horizontal="center"/>
    </xf>
    <xf numFmtId="49" fontId="3" fillId="0" borderId="14" xfId="0" applyNumberFormat="1" applyFont="1" applyBorder="1" applyAlignment="1"/>
    <xf numFmtId="49" fontId="3" fillId="0" borderId="11" xfId="0" applyNumberFormat="1" applyFont="1" applyBorder="1" applyAlignment="1"/>
    <xf numFmtId="49" fontId="3" fillId="0" borderId="11" xfId="0" applyNumberFormat="1" applyFont="1" applyBorder="1" applyAlignment="1">
      <alignment horizontal="center"/>
    </xf>
    <xf numFmtId="49" fontId="3" fillId="0" borderId="15" xfId="0" applyNumberFormat="1" applyFont="1" applyBorder="1" applyAlignment="1"/>
    <xf numFmtId="49" fontId="3" fillId="0" borderId="8" xfId="0" applyNumberFormat="1" applyFont="1" applyBorder="1" applyAlignment="1"/>
    <xf numFmtId="49" fontId="3" fillId="0" borderId="12" xfId="0" applyNumberFormat="1" applyFont="1" applyBorder="1" applyAlignment="1"/>
    <xf numFmtId="49" fontId="3" fillId="0" borderId="13" xfId="0" applyNumberFormat="1" applyFont="1" applyBorder="1" applyAlignment="1"/>
    <xf numFmtId="49" fontId="3" fillId="0" borderId="7" xfId="0" applyNumberFormat="1" applyFont="1" applyBorder="1" applyAlignment="1">
      <alignment horizontal="left"/>
    </xf>
    <xf numFmtId="49" fontId="9" fillId="0" borderId="0" xfId="0" applyNumberFormat="1" applyFont="1" applyAlignment="1"/>
    <xf numFmtId="49" fontId="3" fillId="0" borderId="0" xfId="0" applyNumberFormat="1" applyFont="1" applyAlignment="1"/>
    <xf numFmtId="49" fontId="3" fillId="0" borderId="10" xfId="0" applyNumberFormat="1" applyFont="1" applyBorder="1" applyAlignment="1"/>
    <xf numFmtId="49" fontId="3" fillId="0" borderId="16" xfId="0" applyNumberFormat="1" applyFont="1" applyBorder="1" applyAlignment="1"/>
    <xf numFmtId="0" fontId="3" fillId="0" borderId="0" xfId="0" applyFont="1" applyFill="1" applyAlignment="1"/>
    <xf numFmtId="44" fontId="8" fillId="4" borderId="0" xfId="0" applyNumberFormat="1" applyFont="1" applyFill="1" applyAlignment="1">
      <alignment horizontal="left"/>
    </xf>
    <xf numFmtId="44" fontId="8" fillId="4" borderId="14" xfId="0" applyNumberFormat="1" applyFont="1" applyFill="1" applyBorder="1" applyAlignment="1">
      <alignment horizontal="left"/>
    </xf>
    <xf numFmtId="0" fontId="8" fillId="4" borderId="16" xfId="0" applyFont="1" applyFill="1" applyBorder="1" applyAlignment="1"/>
    <xf numFmtId="44" fontId="7" fillId="0" borderId="0" xfId="0" applyNumberFormat="1" applyFont="1" applyFill="1" applyBorder="1" applyAlignment="1">
      <alignment horizontal="left"/>
    </xf>
    <xf numFmtId="4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4" fillId="5" borderId="0" xfId="0" applyFont="1" applyFill="1" applyAlignment="1">
      <alignment horizontal="center"/>
    </xf>
    <xf numFmtId="0" fontId="4" fillId="5" borderId="0" xfId="0" applyFont="1" applyFill="1" applyAlignment="1"/>
    <xf numFmtId="44" fontId="4" fillId="5" borderId="0" xfId="0" applyNumberFormat="1" applyFont="1" applyFill="1" applyAlignment="1">
      <alignment horizontal="center"/>
    </xf>
    <xf numFmtId="44" fontId="4" fillId="5" borderId="0" xfId="0" applyNumberFormat="1" applyFont="1" applyFill="1" applyAlignment="1">
      <alignment horizontal="right"/>
    </xf>
    <xf numFmtId="44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 applyAlignment="1"/>
    <xf numFmtId="0" fontId="3" fillId="0" borderId="0" xfId="0" applyFont="1"/>
    <xf numFmtId="0" fontId="8" fillId="0" borderId="4" xfId="0" applyFont="1" applyBorder="1" applyAlignment="1">
      <alignment horizontal="center" vertical="center" wrapText="1"/>
    </xf>
    <xf numFmtId="0" fontId="11" fillId="0" borderId="0" xfId="3" applyFont="1"/>
    <xf numFmtId="44" fontId="11" fillId="0" borderId="0" xfId="2" applyFont="1"/>
    <xf numFmtId="0" fontId="11" fillId="0" borderId="0" xfId="3" applyFont="1" applyAlignment="1">
      <alignment horizontal="center"/>
    </xf>
    <xf numFmtId="49" fontId="11" fillId="0" borderId="0" xfId="3" applyNumberFormat="1" applyFont="1" applyAlignment="1">
      <alignment horizontal="center"/>
    </xf>
    <xf numFmtId="0" fontId="12" fillId="0" borderId="0" xfId="3" applyFont="1"/>
    <xf numFmtId="44" fontId="12" fillId="0" borderId="0" xfId="2" applyFont="1"/>
    <xf numFmtId="0" fontId="12" fillId="0" borderId="0" xfId="3" applyFont="1" applyAlignment="1">
      <alignment horizontal="center"/>
    </xf>
    <xf numFmtId="49" fontId="12" fillId="0" borderId="0" xfId="3" applyNumberFormat="1" applyFont="1" applyAlignment="1">
      <alignment horizontal="center"/>
    </xf>
    <xf numFmtId="44" fontId="12" fillId="0" borderId="4" xfId="2" applyFont="1" applyBorder="1"/>
    <xf numFmtId="0" fontId="12" fillId="0" borderId="4" xfId="3" applyFont="1" applyBorder="1"/>
    <xf numFmtId="0" fontId="12" fillId="0" borderId="4" xfId="3" applyFont="1" applyBorder="1" applyAlignment="1">
      <alignment horizontal="center"/>
    </xf>
    <xf numFmtId="49" fontId="13" fillId="0" borderId="4" xfId="3" applyNumberFormat="1" applyFont="1" applyBorder="1" applyAlignment="1"/>
    <xf numFmtId="49" fontId="12" fillId="0" borderId="4" xfId="3" applyNumberFormat="1" applyFont="1" applyBorder="1" applyAlignment="1">
      <alignment horizontal="center"/>
    </xf>
    <xf numFmtId="49" fontId="13" fillId="0" borderId="4" xfId="3" applyNumberFormat="1" applyFont="1" applyBorder="1" applyAlignment="1">
      <alignment horizontal="center"/>
    </xf>
    <xf numFmtId="44" fontId="14" fillId="0" borderId="4" xfId="2" applyFont="1" applyBorder="1" applyAlignment="1">
      <alignment horizontal="center"/>
    </xf>
    <xf numFmtId="0" fontId="15" fillId="0" borderId="4" xfId="3" applyFont="1" applyBorder="1"/>
    <xf numFmtId="0" fontId="15" fillId="0" borderId="4" xfId="3" applyFont="1" applyBorder="1" applyAlignment="1">
      <alignment horizontal="center"/>
    </xf>
    <xf numFmtId="44" fontId="16" fillId="0" borderId="4" xfId="2" applyFont="1" applyBorder="1"/>
    <xf numFmtId="0" fontId="16" fillId="0" borderId="4" xfId="3" applyFont="1" applyBorder="1"/>
    <xf numFmtId="0" fontId="16" fillId="0" borderId="4" xfId="3" applyFont="1" applyBorder="1" applyAlignment="1">
      <alignment horizontal="center"/>
    </xf>
    <xf numFmtId="49" fontId="16" fillId="0" borderId="4" xfId="3" applyNumberFormat="1" applyFont="1" applyBorder="1" applyAlignment="1">
      <alignment horizontal="center"/>
    </xf>
    <xf numFmtId="49" fontId="13" fillId="0" borderId="4" xfId="3" applyNumberFormat="1" applyFont="1" applyBorder="1"/>
    <xf numFmtId="49" fontId="17" fillId="0" borderId="4" xfId="3" applyNumberFormat="1" applyFont="1" applyBorder="1" applyAlignment="1">
      <alignment horizontal="center"/>
    </xf>
    <xf numFmtId="0" fontId="12" fillId="0" borderId="4" xfId="3" applyFont="1" applyBorder="1" applyAlignment="1"/>
    <xf numFmtId="44" fontId="18" fillId="0" borderId="4" xfId="2" applyFont="1" applyBorder="1" applyAlignment="1">
      <alignment horizontal="center"/>
    </xf>
    <xf numFmtId="44" fontId="15" fillId="0" borderId="4" xfId="2" applyFont="1" applyBorder="1" applyAlignment="1">
      <alignment horizontal="center"/>
    </xf>
    <xf numFmtId="44" fontId="20" fillId="0" borderId="0" xfId="2" applyFont="1" applyAlignment="1">
      <alignment horizontal="center"/>
    </xf>
    <xf numFmtId="44" fontId="21" fillId="0" borderId="16" xfId="2" applyFont="1" applyBorder="1" applyAlignment="1">
      <alignment horizontal="center"/>
    </xf>
    <xf numFmtId="0" fontId="10" fillId="0" borderId="4" xfId="0" applyFont="1" applyBorder="1" applyAlignment="1"/>
    <xf numFmtId="44" fontId="3" fillId="0" borderId="4" xfId="1" applyFont="1" applyBorder="1" applyAlignment="1">
      <alignment horizontal="right" wrapText="1" shrinkToFit="1"/>
    </xf>
    <xf numFmtId="44" fontId="3" fillId="2" borderId="0" xfId="0" applyNumberFormat="1" applyFont="1" applyFill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5" xfId="0" applyFont="1" applyBorder="1" applyAlignment="1"/>
    <xf numFmtId="0" fontId="8" fillId="0" borderId="0" xfId="0" applyFont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8" fillId="4" borderId="8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0" borderId="4" xfId="0" applyNumberFormat="1" applyFont="1" applyBorder="1"/>
    <xf numFmtId="49" fontId="3" fillId="0" borderId="9" xfId="0" applyNumberFormat="1" applyFont="1" applyBorder="1"/>
    <xf numFmtId="0" fontId="22" fillId="0" borderId="0" xfId="3" applyFont="1" applyAlignment="1">
      <alignment horizontal="center"/>
    </xf>
    <xf numFmtId="44" fontId="19" fillId="0" borderId="10" xfId="2" applyFont="1" applyBorder="1" applyAlignment="1">
      <alignment horizontal="center"/>
    </xf>
    <xf numFmtId="44" fontId="19" fillId="0" borderId="8" xfId="2" applyFont="1" applyBorder="1" applyAlignment="1">
      <alignment horizontal="center"/>
    </xf>
    <xf numFmtId="44" fontId="19" fillId="0" borderId="15" xfId="2" applyFont="1" applyBorder="1" applyAlignment="1">
      <alignment horizontal="center"/>
    </xf>
  </cellXfs>
  <cellStyles count="6">
    <cellStyle name="Currency" xfId="1" builtinId="4"/>
    <cellStyle name="Currency 2" xfId="2"/>
    <cellStyle name="Followed Hyperlink" xfId="5" builtinId="9" hidden="1"/>
    <cellStyle name="Hyperlink" xfId="4" builtinId="8" hidden="1"/>
    <cellStyle name="Normal" xfId="0" builtinId="0"/>
    <cellStyle name="Normal 2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63501</xdr:rowOff>
    </xdr:from>
    <xdr:to>
      <xdr:col>2</xdr:col>
      <xdr:colOff>8467</xdr:colOff>
      <xdr:row>0</xdr:row>
      <xdr:rowOff>279401</xdr:rowOff>
    </xdr:to>
    <xdr:pic>
      <xdr:nvPicPr>
        <xdr:cNvPr id="2" name="Picture 2" descr="fhB1 LOGO.p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8" b="31348"/>
        <a:stretch>
          <a:fillRect/>
        </a:stretch>
      </xdr:blipFill>
      <xdr:spPr bwMode="auto">
        <a:xfrm>
          <a:off x="0" y="63501"/>
          <a:ext cx="1532467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M160"/>
  <sheetViews>
    <sheetView showGridLines="0" tabSelected="1" zoomScale="150" zoomScaleNormal="150" zoomScalePageLayoutView="150" workbookViewId="0">
      <selection activeCell="L7" sqref="L7"/>
    </sheetView>
  </sheetViews>
  <sheetFormatPr baseColWidth="10" defaultColWidth="11" defaultRowHeight="12" customHeight="1" x14ac:dyDescent="0"/>
  <cols>
    <col min="1" max="1" width="7.7109375" style="1" customWidth="1"/>
    <col min="2" max="2" width="9.42578125" style="1" customWidth="1"/>
    <col min="3" max="3" width="3.7109375" style="1" customWidth="1"/>
    <col min="4" max="4" width="12" style="1" customWidth="1"/>
    <col min="5" max="5" width="36.7109375" style="1" customWidth="1"/>
    <col min="6" max="6" width="16" style="2" hidden="1" customWidth="1"/>
    <col min="7" max="7" width="14.42578125" style="3" hidden="1" customWidth="1"/>
    <col min="8" max="8" width="14.42578125" style="2" customWidth="1"/>
    <col min="9" max="9" width="6.5703125" style="1" hidden="1" customWidth="1"/>
    <col min="10" max="11" width="14.42578125" style="1" hidden="1" customWidth="1"/>
    <col min="12" max="12" width="25.5703125" style="1" customWidth="1"/>
    <col min="13" max="13" width="11" style="1" hidden="1" customWidth="1"/>
    <col min="14" max="16384" width="11" style="1"/>
  </cols>
  <sheetData>
    <row r="1" spans="1:13" s="124" customFormat="1" ht="25" customHeight="1">
      <c r="A1" s="157"/>
      <c r="B1" s="158"/>
      <c r="C1" s="159" t="s">
        <v>119</v>
      </c>
      <c r="D1" s="160"/>
      <c r="E1" s="160"/>
      <c r="F1" s="160"/>
      <c r="G1" s="160"/>
      <c r="H1" s="160"/>
      <c r="I1" s="161"/>
      <c r="J1" s="161"/>
      <c r="K1" s="162"/>
      <c r="L1" s="125" t="s">
        <v>118</v>
      </c>
    </row>
    <row r="2" spans="1:13" ht="25" customHeight="1">
      <c r="A2" s="163" t="s">
        <v>117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ht="12" customHeight="1">
      <c r="A3" s="118" t="s">
        <v>116</v>
      </c>
      <c r="B3" s="123" t="s">
        <v>115</v>
      </c>
      <c r="C3" s="123"/>
      <c r="D3" s="123"/>
      <c r="E3" s="123" t="s">
        <v>114</v>
      </c>
      <c r="F3" s="122" t="s">
        <v>113</v>
      </c>
      <c r="G3" s="121" t="s">
        <v>112</v>
      </c>
      <c r="H3" s="120" t="s">
        <v>165</v>
      </c>
      <c r="I3" s="119"/>
      <c r="J3" s="119"/>
      <c r="K3" s="119"/>
      <c r="L3" s="118" t="s">
        <v>111</v>
      </c>
    </row>
    <row r="4" spans="1:13" s="44" customFormat="1" ht="12" customHeight="1">
      <c r="A4" s="117"/>
      <c r="B4" s="9"/>
      <c r="C4" s="9"/>
      <c r="D4" s="9"/>
      <c r="E4" s="9"/>
      <c r="F4" s="115"/>
      <c r="G4" s="116"/>
      <c r="H4" s="115"/>
    </row>
    <row r="5" spans="1:13" s="111" customFormat="1" ht="12" customHeight="1">
      <c r="A5" s="114" t="s">
        <v>110</v>
      </c>
      <c r="B5" s="52"/>
      <c r="C5" s="69"/>
      <c r="D5" s="69"/>
      <c r="E5" s="69"/>
      <c r="F5" s="113"/>
      <c r="G5" s="33"/>
      <c r="H5" s="112"/>
      <c r="I5" s="52"/>
      <c r="J5" s="52"/>
      <c r="K5" s="52"/>
      <c r="L5" s="52"/>
    </row>
    <row r="6" spans="1:13" ht="12" customHeight="1">
      <c r="A6" s="43" t="s">
        <v>109</v>
      </c>
      <c r="B6" s="89" t="s">
        <v>108</v>
      </c>
      <c r="C6" s="89"/>
      <c r="D6" s="89"/>
      <c r="E6" s="92" t="s">
        <v>93</v>
      </c>
      <c r="F6" s="45">
        <v>4400</v>
      </c>
      <c r="G6" s="26">
        <v>6000</v>
      </c>
      <c r="H6" s="45">
        <v>6000</v>
      </c>
      <c r="I6" s="24"/>
      <c r="J6" s="24"/>
      <c r="K6" s="24"/>
      <c r="L6" s="24"/>
    </row>
    <row r="7" spans="1:13" ht="12" customHeight="1">
      <c r="A7" s="43" t="s">
        <v>109</v>
      </c>
      <c r="B7" s="89" t="s">
        <v>108</v>
      </c>
      <c r="C7" s="89"/>
      <c r="D7" s="89"/>
      <c r="E7" s="30" t="s">
        <v>41</v>
      </c>
      <c r="F7" s="45">
        <v>500</v>
      </c>
      <c r="G7" s="26">
        <v>600</v>
      </c>
      <c r="H7" s="45">
        <v>600</v>
      </c>
      <c r="I7" s="24"/>
      <c r="J7" s="24"/>
      <c r="K7" s="24"/>
      <c r="L7" s="24"/>
    </row>
    <row r="8" spans="1:13" ht="12" customHeight="1">
      <c r="A8" s="43" t="s">
        <v>109</v>
      </c>
      <c r="B8" s="89" t="s">
        <v>108</v>
      </c>
      <c r="C8" s="89"/>
      <c r="D8" s="89"/>
      <c r="E8" s="27" t="s">
        <v>9</v>
      </c>
      <c r="F8" s="88">
        <v>6000</v>
      </c>
      <c r="G8" s="26">
        <v>1000</v>
      </c>
      <c r="H8" s="88">
        <v>1000</v>
      </c>
      <c r="I8" s="24"/>
      <c r="J8" s="24"/>
      <c r="K8" s="24"/>
      <c r="L8" s="24"/>
    </row>
    <row r="9" spans="1:13" ht="12" customHeight="1">
      <c r="A9" s="43" t="s">
        <v>109</v>
      </c>
      <c r="B9" s="89" t="s">
        <v>108</v>
      </c>
      <c r="C9" s="89"/>
      <c r="D9" s="89"/>
      <c r="E9" s="89" t="s">
        <v>22</v>
      </c>
      <c r="F9" s="88">
        <v>1500</v>
      </c>
      <c r="G9" s="26">
        <v>4000</v>
      </c>
      <c r="H9" s="88">
        <v>4000</v>
      </c>
      <c r="I9" s="24"/>
      <c r="J9" s="24"/>
      <c r="K9" s="24"/>
      <c r="L9" s="24"/>
    </row>
    <row r="10" spans="1:13" ht="12" customHeight="1">
      <c r="A10" s="43" t="s">
        <v>109</v>
      </c>
      <c r="B10" s="89" t="s">
        <v>108</v>
      </c>
      <c r="C10" s="89"/>
      <c r="D10" s="89"/>
      <c r="E10" s="92" t="s">
        <v>26</v>
      </c>
      <c r="F10" s="88">
        <v>6000</v>
      </c>
      <c r="G10" s="26">
        <v>50000</v>
      </c>
      <c r="H10" s="88">
        <v>0</v>
      </c>
      <c r="I10" s="24"/>
      <c r="J10" s="24"/>
      <c r="K10" s="24"/>
      <c r="L10" s="24"/>
    </row>
    <row r="11" spans="1:13" ht="12" customHeight="1">
      <c r="A11" s="42"/>
      <c r="B11" s="40"/>
      <c r="C11" s="40"/>
      <c r="D11" s="40"/>
      <c r="E11" s="20" t="s">
        <v>107</v>
      </c>
      <c r="F11" s="18">
        <f>SUM(F6:F10)</f>
        <v>18400</v>
      </c>
      <c r="G11" s="19">
        <f>SUM(G6:G10)</f>
        <v>61600</v>
      </c>
      <c r="H11" s="18">
        <f>SUM(H6:H10)</f>
        <v>11600</v>
      </c>
      <c r="I11" s="17"/>
      <c r="J11" s="17"/>
      <c r="K11" s="17"/>
      <c r="L11" s="17"/>
    </row>
    <row r="12" spans="1:13" ht="12" customHeight="1">
      <c r="A12" s="38"/>
      <c r="B12" s="37"/>
      <c r="C12" s="37"/>
      <c r="D12" s="37"/>
      <c r="E12" s="84"/>
      <c r="F12" s="16"/>
      <c r="H12" s="16"/>
    </row>
    <row r="13" spans="1:13" ht="12" customHeight="1">
      <c r="A13" s="43" t="s">
        <v>106</v>
      </c>
      <c r="B13" s="89" t="s">
        <v>105</v>
      </c>
      <c r="C13" s="89"/>
      <c r="D13" s="89"/>
      <c r="E13" s="27" t="s">
        <v>9</v>
      </c>
      <c r="F13" s="25">
        <v>4000</v>
      </c>
      <c r="G13" s="26"/>
      <c r="H13" s="25"/>
      <c r="I13" s="24"/>
      <c r="J13" s="24"/>
      <c r="K13" s="24"/>
      <c r="L13" s="24"/>
    </row>
    <row r="14" spans="1:13" ht="12" customHeight="1">
      <c r="A14" s="43" t="s">
        <v>106</v>
      </c>
      <c r="B14" s="89" t="s">
        <v>105</v>
      </c>
      <c r="C14" s="89"/>
      <c r="D14" s="89"/>
      <c r="E14" s="89" t="s">
        <v>22</v>
      </c>
      <c r="F14" s="25"/>
      <c r="G14" s="26">
        <v>6000</v>
      </c>
      <c r="H14" s="25">
        <v>6000</v>
      </c>
      <c r="I14" s="24"/>
      <c r="J14" s="24"/>
      <c r="K14" s="24"/>
      <c r="L14" s="24"/>
    </row>
    <row r="15" spans="1:13" ht="12" customHeight="1">
      <c r="A15" s="42"/>
      <c r="B15" s="40"/>
      <c r="C15" s="40"/>
      <c r="D15" s="40"/>
      <c r="E15" s="20" t="s">
        <v>104</v>
      </c>
      <c r="F15" s="18">
        <f>SUM(F13:F14)</f>
        <v>4000</v>
      </c>
      <c r="G15" s="19">
        <f>SUM(G13:G14)</f>
        <v>6000</v>
      </c>
      <c r="H15" s="18">
        <f>SUM(H13:H14)</f>
        <v>6000</v>
      </c>
      <c r="I15" s="17"/>
      <c r="J15" s="17"/>
      <c r="K15" s="17"/>
      <c r="L15" s="17"/>
    </row>
    <row r="16" spans="1:13" ht="12" customHeight="1">
      <c r="A16" s="38"/>
      <c r="B16" s="37"/>
      <c r="C16" s="37"/>
      <c r="D16" s="37"/>
      <c r="E16" s="12"/>
      <c r="F16" s="16"/>
      <c r="H16" s="16"/>
    </row>
    <row r="17" spans="1:12" ht="12" customHeight="1">
      <c r="A17" s="43" t="s">
        <v>103</v>
      </c>
      <c r="B17" s="89" t="s">
        <v>102</v>
      </c>
      <c r="C17" s="89"/>
      <c r="D17" s="89"/>
      <c r="E17" s="27" t="s">
        <v>9</v>
      </c>
      <c r="F17" s="25">
        <v>3250</v>
      </c>
      <c r="G17" s="26">
        <v>3500</v>
      </c>
      <c r="H17" s="25">
        <v>3500</v>
      </c>
      <c r="I17" s="24"/>
      <c r="J17" s="24"/>
      <c r="K17" s="24"/>
      <c r="L17" s="24"/>
    </row>
    <row r="18" spans="1:12" ht="12" customHeight="1">
      <c r="A18" s="43" t="s">
        <v>103</v>
      </c>
      <c r="B18" s="89" t="s">
        <v>102</v>
      </c>
      <c r="C18" s="89"/>
      <c r="D18" s="89"/>
      <c r="E18" s="89" t="s">
        <v>22</v>
      </c>
      <c r="F18" s="25"/>
      <c r="G18" s="26">
        <v>4000</v>
      </c>
      <c r="H18" s="25">
        <v>4000</v>
      </c>
      <c r="I18" s="24"/>
      <c r="J18" s="24"/>
      <c r="K18" s="24"/>
      <c r="L18" s="24"/>
    </row>
    <row r="19" spans="1:12" ht="12" customHeight="1">
      <c r="A19" s="43" t="s">
        <v>103</v>
      </c>
      <c r="B19" s="89" t="s">
        <v>102</v>
      </c>
      <c r="C19" s="89"/>
      <c r="D19" s="89"/>
      <c r="E19" s="92" t="s">
        <v>101</v>
      </c>
      <c r="F19" s="25">
        <v>750</v>
      </c>
      <c r="G19" s="26">
        <v>600</v>
      </c>
      <c r="H19" s="25">
        <v>0</v>
      </c>
      <c r="I19" s="24"/>
      <c r="J19" s="24"/>
      <c r="K19" s="24"/>
      <c r="L19" s="24"/>
    </row>
    <row r="20" spans="1:12" ht="12" customHeight="1">
      <c r="A20" s="42"/>
      <c r="B20" s="40"/>
      <c r="C20" s="40"/>
      <c r="D20" s="40"/>
      <c r="E20" s="20" t="s">
        <v>100</v>
      </c>
      <c r="F20" s="18">
        <f>SUM(F17:F19)</f>
        <v>4000</v>
      </c>
      <c r="G20" s="19">
        <f>SUM(G17:G19)</f>
        <v>8100</v>
      </c>
      <c r="H20" s="18">
        <f>SUM(H17:H19)</f>
        <v>7500</v>
      </c>
      <c r="I20" s="17"/>
      <c r="J20" s="17"/>
      <c r="K20" s="17"/>
      <c r="L20" s="17"/>
    </row>
    <row r="21" spans="1:12" ht="12" customHeight="1">
      <c r="A21" s="38"/>
      <c r="B21" s="37"/>
      <c r="C21" s="37"/>
      <c r="D21" s="37"/>
      <c r="E21" s="12"/>
      <c r="F21" s="16"/>
      <c r="H21" s="16"/>
    </row>
    <row r="22" spans="1:12" ht="12" customHeight="1">
      <c r="A22" s="43" t="s">
        <v>99</v>
      </c>
      <c r="B22" s="42" t="s">
        <v>98</v>
      </c>
      <c r="C22" s="40"/>
      <c r="D22" s="39"/>
      <c r="E22" s="30" t="s">
        <v>42</v>
      </c>
      <c r="F22" s="25">
        <v>3600</v>
      </c>
      <c r="G22" s="26">
        <v>2500</v>
      </c>
      <c r="H22" s="25">
        <v>2500</v>
      </c>
      <c r="I22" s="24"/>
      <c r="J22" s="24"/>
      <c r="K22" s="24"/>
      <c r="L22" s="24"/>
    </row>
    <row r="23" spans="1:12" ht="12" customHeight="1">
      <c r="A23" s="43" t="s">
        <v>99</v>
      </c>
      <c r="B23" s="110" t="s">
        <v>98</v>
      </c>
      <c r="C23" s="37"/>
      <c r="D23" s="99"/>
      <c r="E23" s="27" t="s">
        <v>41</v>
      </c>
      <c r="F23" s="25">
        <v>400</v>
      </c>
      <c r="G23" s="26">
        <v>200</v>
      </c>
      <c r="H23" s="25">
        <v>200</v>
      </c>
      <c r="I23" s="24"/>
      <c r="J23" s="24"/>
      <c r="K23" s="24"/>
      <c r="L23" s="24"/>
    </row>
    <row r="24" spans="1:12" ht="12" customHeight="1">
      <c r="A24" s="43" t="s">
        <v>99</v>
      </c>
      <c r="B24" s="42" t="s">
        <v>98</v>
      </c>
      <c r="C24" s="40"/>
      <c r="D24" s="39"/>
      <c r="E24" s="30" t="s">
        <v>9</v>
      </c>
      <c r="F24" s="25">
        <v>0</v>
      </c>
      <c r="G24" s="26">
        <v>1000</v>
      </c>
      <c r="H24" s="25">
        <v>1000</v>
      </c>
      <c r="I24" s="24"/>
      <c r="J24" s="24"/>
      <c r="K24" s="24"/>
      <c r="L24" s="24"/>
    </row>
    <row r="25" spans="1:12" ht="12" customHeight="1">
      <c r="A25" s="43" t="s">
        <v>99</v>
      </c>
      <c r="B25" s="109" t="s">
        <v>98</v>
      </c>
      <c r="C25" s="103"/>
      <c r="D25" s="102"/>
      <c r="E25" s="89" t="s">
        <v>67</v>
      </c>
      <c r="F25" s="25">
        <v>0</v>
      </c>
      <c r="G25" s="26">
        <v>3000</v>
      </c>
      <c r="H25" s="25">
        <v>3000</v>
      </c>
      <c r="I25" s="24"/>
      <c r="J25" s="24"/>
      <c r="K25" s="24"/>
      <c r="L25" s="24"/>
    </row>
    <row r="26" spans="1:12" ht="12" customHeight="1">
      <c r="A26" s="164"/>
      <c r="B26" s="165"/>
      <c r="C26" s="165"/>
      <c r="D26" s="166"/>
      <c r="E26" s="20" t="s">
        <v>97</v>
      </c>
      <c r="F26" s="18">
        <f>SUM(F22:F25)</f>
        <v>4000</v>
      </c>
      <c r="G26" s="19">
        <f>SUM(G22:G25)</f>
        <v>6700</v>
      </c>
      <c r="H26" s="18">
        <f>SUM(H22:H25)</f>
        <v>6700</v>
      </c>
      <c r="I26" s="17"/>
      <c r="J26" s="17"/>
      <c r="K26" s="17"/>
      <c r="L26" s="17"/>
    </row>
    <row r="27" spans="1:12" ht="12" customHeight="1">
      <c r="A27" s="50"/>
      <c r="B27" s="108"/>
      <c r="C27" s="108"/>
      <c r="D27" s="108"/>
      <c r="E27" s="107"/>
    </row>
    <row r="28" spans="1:12" ht="12" customHeight="1">
      <c r="A28" s="41" t="s">
        <v>96</v>
      </c>
      <c r="B28" s="42" t="s">
        <v>95</v>
      </c>
      <c r="C28" s="40"/>
      <c r="D28" s="39"/>
      <c r="E28" s="92" t="s">
        <v>93</v>
      </c>
      <c r="F28" s="25">
        <v>1800</v>
      </c>
      <c r="G28" s="26">
        <v>2300</v>
      </c>
      <c r="H28" s="25">
        <v>2300</v>
      </c>
      <c r="I28" s="24"/>
      <c r="J28" s="24"/>
      <c r="K28" s="24"/>
      <c r="L28" s="24"/>
    </row>
    <row r="29" spans="1:12" ht="12" customHeight="1">
      <c r="A29" s="43" t="s">
        <v>96</v>
      </c>
      <c r="B29" s="42" t="s">
        <v>95</v>
      </c>
      <c r="C29" s="40"/>
      <c r="D29" s="39"/>
      <c r="E29" s="30" t="s">
        <v>41</v>
      </c>
      <c r="F29" s="25">
        <v>200</v>
      </c>
      <c r="G29" s="26">
        <v>230</v>
      </c>
      <c r="H29" s="25">
        <v>230</v>
      </c>
      <c r="I29" s="24"/>
      <c r="J29" s="24"/>
      <c r="K29" s="24"/>
      <c r="L29" s="24"/>
    </row>
    <row r="30" spans="1:12" ht="12" customHeight="1">
      <c r="A30" s="43" t="s">
        <v>96</v>
      </c>
      <c r="B30" s="42" t="s">
        <v>95</v>
      </c>
      <c r="C30" s="40"/>
      <c r="D30" s="39"/>
      <c r="E30" s="30" t="s">
        <v>9</v>
      </c>
      <c r="F30" s="25">
        <v>2000</v>
      </c>
      <c r="G30" s="26">
        <v>500</v>
      </c>
      <c r="H30" s="25">
        <v>500</v>
      </c>
      <c r="I30" s="24"/>
      <c r="J30" s="24"/>
      <c r="K30" s="24"/>
      <c r="L30" s="24"/>
    </row>
    <row r="31" spans="1:12" ht="12" customHeight="1">
      <c r="A31" s="43" t="s">
        <v>96</v>
      </c>
      <c r="B31" s="42" t="s">
        <v>95</v>
      </c>
      <c r="C31" s="40"/>
      <c r="D31" s="39"/>
      <c r="E31" s="89" t="s">
        <v>22</v>
      </c>
      <c r="F31" s="25">
        <v>0</v>
      </c>
      <c r="G31" s="26">
        <v>2500</v>
      </c>
      <c r="H31" s="25">
        <v>2500</v>
      </c>
      <c r="I31" s="24"/>
      <c r="J31" s="24"/>
      <c r="K31" s="24"/>
      <c r="L31" s="24"/>
    </row>
    <row r="32" spans="1:12" ht="12" customHeight="1">
      <c r="A32" s="41"/>
      <c r="B32" s="40"/>
      <c r="C32" s="40"/>
      <c r="D32" s="39"/>
      <c r="E32" s="20" t="s">
        <v>94</v>
      </c>
      <c r="F32" s="18">
        <f>SUM(F28:F31)</f>
        <v>4000</v>
      </c>
      <c r="G32" s="19">
        <f>SUM(G28:G31)</f>
        <v>5530</v>
      </c>
      <c r="H32" s="18">
        <f>SUM(H28:H31)</f>
        <v>5530</v>
      </c>
      <c r="I32" s="17"/>
      <c r="J32" s="17"/>
      <c r="K32" s="17"/>
      <c r="L32" s="17"/>
    </row>
    <row r="33" spans="1:12" ht="12" customHeight="1">
      <c r="A33" s="38"/>
      <c r="B33" s="37"/>
      <c r="C33" s="37"/>
      <c r="D33" s="37"/>
      <c r="E33" s="84"/>
      <c r="F33" s="16"/>
      <c r="H33" s="16"/>
    </row>
    <row r="34" spans="1:12" ht="12" customHeight="1">
      <c r="A34" s="41" t="s">
        <v>92</v>
      </c>
      <c r="B34" s="42" t="s">
        <v>91</v>
      </c>
      <c r="C34" s="40"/>
      <c r="D34" s="39"/>
      <c r="E34" s="92" t="s">
        <v>93</v>
      </c>
      <c r="F34" s="25">
        <v>0</v>
      </c>
      <c r="G34" s="26">
        <v>1200</v>
      </c>
      <c r="H34" s="25"/>
      <c r="I34" s="24"/>
      <c r="J34" s="24"/>
      <c r="K34" s="24"/>
      <c r="L34" s="24"/>
    </row>
    <row r="35" spans="1:12" ht="12" customHeight="1">
      <c r="A35" s="41" t="s">
        <v>92</v>
      </c>
      <c r="B35" s="42" t="s">
        <v>91</v>
      </c>
      <c r="C35" s="40"/>
      <c r="D35" s="39"/>
      <c r="E35" s="30" t="s">
        <v>42</v>
      </c>
      <c r="F35" s="25">
        <v>630</v>
      </c>
      <c r="G35" s="26">
        <v>0</v>
      </c>
      <c r="H35" s="25">
        <v>1200</v>
      </c>
      <c r="I35" s="24"/>
      <c r="J35" s="24"/>
      <c r="K35" s="24"/>
      <c r="L35" s="154"/>
    </row>
    <row r="36" spans="1:12" ht="12" customHeight="1">
      <c r="A36" s="41" t="s">
        <v>92</v>
      </c>
      <c r="B36" s="42" t="s">
        <v>91</v>
      </c>
      <c r="C36" s="40"/>
      <c r="D36" s="39"/>
      <c r="E36" s="27" t="s">
        <v>41</v>
      </c>
      <c r="F36" s="25">
        <v>70</v>
      </c>
      <c r="G36" s="26">
        <v>120</v>
      </c>
      <c r="H36" s="25">
        <v>120</v>
      </c>
      <c r="I36" s="24"/>
      <c r="J36" s="24"/>
      <c r="K36" s="24"/>
      <c r="L36" s="24"/>
    </row>
    <row r="37" spans="1:12" ht="12" customHeight="1">
      <c r="A37" s="43" t="s">
        <v>92</v>
      </c>
      <c r="B37" s="42" t="s">
        <v>91</v>
      </c>
      <c r="C37" s="40"/>
      <c r="D37" s="39"/>
      <c r="E37" s="30" t="s">
        <v>9</v>
      </c>
      <c r="F37" s="25">
        <v>1000</v>
      </c>
      <c r="G37" s="26">
        <v>2000</v>
      </c>
      <c r="H37" s="25">
        <v>2000</v>
      </c>
      <c r="I37" s="24"/>
      <c r="J37" s="24"/>
      <c r="K37" s="24"/>
      <c r="L37" s="24"/>
    </row>
    <row r="38" spans="1:12" ht="12" customHeight="1">
      <c r="A38" s="43" t="s">
        <v>92</v>
      </c>
      <c r="B38" s="42" t="s">
        <v>91</v>
      </c>
      <c r="C38" s="40"/>
      <c r="D38" s="39"/>
      <c r="E38" s="89" t="s">
        <v>22</v>
      </c>
      <c r="F38" s="25">
        <v>6500</v>
      </c>
      <c r="G38" s="26">
        <v>7000</v>
      </c>
      <c r="H38" s="25">
        <v>7000</v>
      </c>
      <c r="I38" s="24"/>
      <c r="J38" s="24"/>
      <c r="K38" s="24"/>
      <c r="L38" s="24"/>
    </row>
    <row r="39" spans="1:12" ht="12" customHeight="1">
      <c r="A39" s="43" t="s">
        <v>92</v>
      </c>
      <c r="B39" s="42" t="s">
        <v>91</v>
      </c>
      <c r="C39" s="40"/>
      <c r="D39" s="39"/>
      <c r="E39" s="106" t="s">
        <v>59</v>
      </c>
      <c r="F39" s="25">
        <v>6500</v>
      </c>
      <c r="G39" s="26">
        <v>10000</v>
      </c>
      <c r="H39" s="25">
        <v>10000</v>
      </c>
      <c r="I39" s="24"/>
      <c r="J39" s="24"/>
      <c r="K39" s="24"/>
      <c r="L39" s="24"/>
    </row>
    <row r="40" spans="1:12" ht="12" customHeight="1">
      <c r="A40" s="41"/>
      <c r="B40" s="40"/>
      <c r="C40" s="40"/>
      <c r="D40" s="39"/>
      <c r="E40" s="20" t="s">
        <v>90</v>
      </c>
      <c r="F40" s="18">
        <f>SUM(F34:F38)</f>
        <v>8200</v>
      </c>
      <c r="G40" s="19">
        <f>SUM(G34:G39)</f>
        <v>20320</v>
      </c>
      <c r="H40" s="18">
        <f>SUM(H34:H39)</f>
        <v>20320</v>
      </c>
      <c r="I40" s="17"/>
      <c r="J40" s="17"/>
      <c r="K40" s="17"/>
      <c r="L40" s="17"/>
    </row>
    <row r="41" spans="1:12" ht="12" customHeight="1">
      <c r="A41" s="38"/>
      <c r="B41" s="37"/>
      <c r="C41" s="37"/>
      <c r="D41" s="37"/>
      <c r="E41" s="37"/>
      <c r="F41" s="16"/>
      <c r="H41" s="16"/>
    </row>
    <row r="42" spans="1:12" ht="12" customHeight="1">
      <c r="A42" s="41" t="s">
        <v>89</v>
      </c>
      <c r="B42" s="100" t="s">
        <v>87</v>
      </c>
      <c r="C42" s="105"/>
      <c r="D42" s="104"/>
      <c r="E42" s="30" t="s">
        <v>42</v>
      </c>
      <c r="F42" s="25"/>
      <c r="G42" s="26">
        <v>1200</v>
      </c>
      <c r="H42" s="25">
        <v>1200</v>
      </c>
      <c r="I42" s="24"/>
      <c r="J42" s="24"/>
      <c r="K42" s="24"/>
      <c r="L42" s="24"/>
    </row>
    <row r="43" spans="1:12" ht="12" customHeight="1">
      <c r="A43" s="41" t="s">
        <v>89</v>
      </c>
      <c r="B43" s="100" t="s">
        <v>87</v>
      </c>
      <c r="C43" s="40"/>
      <c r="D43" s="39"/>
      <c r="E43" s="27" t="s">
        <v>41</v>
      </c>
      <c r="F43" s="25"/>
      <c r="G43" s="26">
        <v>100</v>
      </c>
      <c r="H43" s="25">
        <v>100</v>
      </c>
      <c r="I43" s="24"/>
      <c r="J43" s="24"/>
      <c r="K43" s="24"/>
      <c r="L43" s="24"/>
    </row>
    <row r="44" spans="1:12" ht="12" customHeight="1">
      <c r="A44" s="41" t="s">
        <v>89</v>
      </c>
      <c r="B44" s="100" t="s">
        <v>87</v>
      </c>
      <c r="C44" s="103"/>
      <c r="D44" s="102"/>
      <c r="E44" s="30" t="s">
        <v>9</v>
      </c>
      <c r="F44" s="25"/>
      <c r="G44" s="26">
        <v>2000</v>
      </c>
      <c r="H44" s="25">
        <v>2000</v>
      </c>
      <c r="I44" s="24"/>
      <c r="J44" s="24"/>
      <c r="K44" s="24"/>
      <c r="L44" s="24"/>
    </row>
    <row r="45" spans="1:12" ht="12" customHeight="1">
      <c r="A45" s="41" t="s">
        <v>89</v>
      </c>
      <c r="B45" s="100" t="s">
        <v>87</v>
      </c>
      <c r="C45" s="103"/>
      <c r="D45" s="102"/>
      <c r="E45" s="89" t="s">
        <v>22</v>
      </c>
      <c r="F45" s="25"/>
      <c r="G45" s="26">
        <v>5000</v>
      </c>
      <c r="H45" s="25">
        <v>4500</v>
      </c>
      <c r="I45" s="24"/>
      <c r="J45" s="24"/>
      <c r="K45" s="24"/>
      <c r="L45" s="24"/>
    </row>
    <row r="46" spans="1:12" ht="12" customHeight="1">
      <c r="A46" s="101" t="s">
        <v>88</v>
      </c>
      <c r="B46" s="100" t="s">
        <v>87</v>
      </c>
      <c r="C46" s="37"/>
      <c r="D46" s="99"/>
      <c r="E46" s="92" t="s">
        <v>26</v>
      </c>
      <c r="F46" s="25">
        <v>25200</v>
      </c>
      <c r="G46" s="26">
        <v>0</v>
      </c>
      <c r="H46" s="25">
        <v>0</v>
      </c>
      <c r="I46" s="24"/>
      <c r="J46" s="24"/>
      <c r="K46" s="24"/>
      <c r="L46" s="24"/>
    </row>
    <row r="47" spans="1:12" ht="12" customHeight="1">
      <c r="A47" s="41"/>
      <c r="B47" s="40"/>
      <c r="C47" s="40"/>
      <c r="D47" s="39"/>
      <c r="E47" s="20" t="s">
        <v>86</v>
      </c>
      <c r="F47" s="18">
        <f>SUM(F42:F46)</f>
        <v>25200</v>
      </c>
      <c r="G47" s="19">
        <f>SUM(G42:G46)</f>
        <v>8300</v>
      </c>
      <c r="H47" s="18">
        <f>SUM(H42:H46)</f>
        <v>7800</v>
      </c>
      <c r="I47" s="17"/>
      <c r="J47" s="17"/>
      <c r="K47" s="17"/>
      <c r="L47" s="17"/>
    </row>
    <row r="48" spans="1:12" ht="12" customHeight="1">
      <c r="A48" s="38"/>
      <c r="B48" s="37"/>
      <c r="C48" s="37"/>
      <c r="D48" s="37"/>
      <c r="E48" s="12"/>
      <c r="F48" s="16"/>
      <c r="H48" s="16"/>
    </row>
    <row r="49" spans="1:12" ht="12" customHeight="1">
      <c r="A49" s="43" t="s">
        <v>85</v>
      </c>
      <c r="B49" s="42" t="s">
        <v>84</v>
      </c>
      <c r="C49" s="40"/>
      <c r="D49" s="39"/>
      <c r="E49" s="30" t="s">
        <v>42</v>
      </c>
      <c r="F49" s="25"/>
      <c r="G49" s="26">
        <v>4000</v>
      </c>
      <c r="H49" s="25">
        <v>4000</v>
      </c>
      <c r="I49" s="24"/>
      <c r="J49" s="24"/>
      <c r="K49" s="24"/>
      <c r="L49" s="24"/>
    </row>
    <row r="50" spans="1:12" ht="12" customHeight="1">
      <c r="A50" s="41" t="s">
        <v>85</v>
      </c>
      <c r="B50" s="42" t="s">
        <v>84</v>
      </c>
      <c r="C50" s="40"/>
      <c r="D50" s="39"/>
      <c r="E50" s="27" t="s">
        <v>41</v>
      </c>
      <c r="F50" s="25"/>
      <c r="G50" s="26">
        <v>400</v>
      </c>
      <c r="H50" s="25">
        <v>400</v>
      </c>
      <c r="I50" s="24"/>
      <c r="J50" s="24"/>
      <c r="K50" s="24"/>
      <c r="L50" s="24"/>
    </row>
    <row r="51" spans="1:12" ht="12" customHeight="1">
      <c r="A51" s="43" t="s">
        <v>85</v>
      </c>
      <c r="B51" s="42" t="s">
        <v>84</v>
      </c>
      <c r="C51" s="40"/>
      <c r="D51" s="39"/>
      <c r="E51" s="27" t="s">
        <v>9</v>
      </c>
      <c r="F51" s="25">
        <v>6500</v>
      </c>
      <c r="G51" s="26">
        <v>5000</v>
      </c>
      <c r="H51" s="25">
        <v>5000</v>
      </c>
      <c r="I51" s="24"/>
      <c r="J51" s="24"/>
      <c r="K51" s="24"/>
      <c r="L51" s="24"/>
    </row>
    <row r="52" spans="1:12" ht="12" customHeight="1">
      <c r="A52" s="41" t="s">
        <v>85</v>
      </c>
      <c r="B52" s="42" t="s">
        <v>84</v>
      </c>
      <c r="C52" s="40"/>
      <c r="D52" s="39"/>
      <c r="E52" s="89" t="s">
        <v>22</v>
      </c>
      <c r="F52" s="25">
        <v>1700</v>
      </c>
      <c r="G52" s="26">
        <v>6000</v>
      </c>
      <c r="H52" s="25">
        <v>6000</v>
      </c>
      <c r="I52" s="24"/>
      <c r="J52" s="24"/>
      <c r="K52" s="24"/>
      <c r="L52" s="24"/>
    </row>
    <row r="53" spans="1:12" ht="12" customHeight="1">
      <c r="A53" s="43" t="s">
        <v>85</v>
      </c>
      <c r="B53" s="42" t="s">
        <v>84</v>
      </c>
      <c r="C53" s="40"/>
      <c r="D53" s="39"/>
      <c r="E53" s="92" t="s">
        <v>59</v>
      </c>
      <c r="F53" s="25"/>
      <c r="G53" s="26">
        <v>10000</v>
      </c>
      <c r="H53" s="25">
        <v>10000</v>
      </c>
      <c r="I53" s="24"/>
      <c r="J53" s="24"/>
      <c r="K53" s="24"/>
      <c r="L53" s="24"/>
    </row>
    <row r="54" spans="1:12" ht="12" customHeight="1">
      <c r="A54" s="41"/>
      <c r="B54" s="40"/>
      <c r="C54" s="40"/>
      <c r="D54" s="39"/>
      <c r="E54" s="20" t="s">
        <v>83</v>
      </c>
      <c r="F54" s="18">
        <f>SUM(F49:F53)</f>
        <v>8200</v>
      </c>
      <c r="G54" s="19">
        <f>SUM(G49:G53)</f>
        <v>25400</v>
      </c>
      <c r="H54" s="18">
        <f>SUM(H49:H53)</f>
        <v>25400</v>
      </c>
      <c r="I54" s="17"/>
      <c r="J54" s="17"/>
      <c r="K54" s="17"/>
      <c r="L54" s="17"/>
    </row>
    <row r="55" spans="1:12" ht="12" customHeight="1" thickBot="1">
      <c r="A55" s="38"/>
      <c r="B55" s="37"/>
      <c r="C55" s="37"/>
      <c r="D55" s="37"/>
      <c r="E55" s="37"/>
      <c r="F55" s="16"/>
      <c r="H55" s="16"/>
    </row>
    <row r="56" spans="1:12" ht="12" customHeight="1" thickBot="1">
      <c r="A56" s="38"/>
      <c r="B56" s="37"/>
      <c r="C56" s="37"/>
      <c r="D56" s="37"/>
      <c r="E56" s="98" t="s">
        <v>82</v>
      </c>
      <c r="F56" s="7">
        <f>SUM(F11+F15+F20+F26+F32+F40+F47+F54)</f>
        <v>76000</v>
      </c>
      <c r="G56" s="7">
        <f>SUM(G11+G15+G20+G26+G32+G40+G47+G54)</f>
        <v>141950</v>
      </c>
      <c r="H56" s="7">
        <f>SUM(H11+H15+H20+H26+H32+H40+H47+H54)</f>
        <v>90850</v>
      </c>
      <c r="I56" s="97"/>
      <c r="J56" s="97"/>
      <c r="K56" s="97"/>
      <c r="L56" s="97"/>
    </row>
    <row r="57" spans="1:12" ht="12" customHeight="1">
      <c r="A57" s="38"/>
      <c r="B57" s="37"/>
      <c r="C57" s="37"/>
      <c r="D57" s="37"/>
      <c r="E57" s="37"/>
      <c r="F57" s="11"/>
      <c r="H57" s="11"/>
    </row>
    <row r="58" spans="1:12" ht="12" customHeight="1">
      <c r="A58" s="38"/>
      <c r="B58" s="37"/>
      <c r="C58" s="37"/>
      <c r="D58" s="37"/>
      <c r="E58" s="37"/>
      <c r="F58" s="16"/>
      <c r="H58" s="16"/>
    </row>
    <row r="59" spans="1:12" ht="12" customHeight="1">
      <c r="A59" s="167" t="s">
        <v>81</v>
      </c>
      <c r="B59" s="167"/>
      <c r="C59" s="167"/>
      <c r="D59" s="167"/>
      <c r="E59" s="96"/>
      <c r="F59" s="70"/>
      <c r="G59" s="95"/>
      <c r="H59" s="70"/>
      <c r="I59" s="52"/>
      <c r="J59" s="52"/>
      <c r="K59" s="52"/>
      <c r="L59" s="52"/>
    </row>
    <row r="60" spans="1:12" ht="12" customHeight="1">
      <c r="A60" s="41" t="s">
        <v>78</v>
      </c>
      <c r="B60" s="42" t="s">
        <v>156</v>
      </c>
      <c r="C60" s="40"/>
      <c r="D60" s="39"/>
      <c r="E60" s="92" t="s">
        <v>34</v>
      </c>
      <c r="F60" s="25">
        <v>0</v>
      </c>
      <c r="G60" s="26">
        <v>12000</v>
      </c>
      <c r="H60" s="25"/>
      <c r="I60" s="17"/>
      <c r="J60" s="17"/>
      <c r="K60" s="17"/>
      <c r="L60" s="17"/>
    </row>
    <row r="61" spans="1:12" ht="12" customHeight="1">
      <c r="A61" s="41" t="s">
        <v>78</v>
      </c>
      <c r="B61" s="42" t="s">
        <v>77</v>
      </c>
      <c r="C61" s="40"/>
      <c r="D61" s="39"/>
      <c r="E61" s="92" t="s">
        <v>80</v>
      </c>
      <c r="F61" s="25">
        <v>12000</v>
      </c>
      <c r="G61" s="26">
        <v>16000</v>
      </c>
      <c r="H61" s="25">
        <v>12000</v>
      </c>
      <c r="I61" s="24"/>
      <c r="J61" s="24"/>
      <c r="K61" s="24"/>
      <c r="L61" s="24"/>
    </row>
    <row r="62" spans="1:12" ht="12" customHeight="1">
      <c r="A62" s="94" t="s">
        <v>78</v>
      </c>
      <c r="B62" s="42" t="s">
        <v>77</v>
      </c>
      <c r="C62" s="40"/>
      <c r="D62" s="39"/>
      <c r="E62" s="92" t="s">
        <v>79</v>
      </c>
      <c r="F62" s="25">
        <v>240</v>
      </c>
      <c r="G62" s="26">
        <f>1280+300</f>
        <v>1580</v>
      </c>
      <c r="H62" s="25">
        <v>300</v>
      </c>
      <c r="I62" s="24"/>
      <c r="J62" s="24"/>
      <c r="K62" s="24"/>
      <c r="L62" s="24"/>
    </row>
    <row r="63" spans="1:12" ht="12" customHeight="1">
      <c r="A63" s="94" t="s">
        <v>78</v>
      </c>
      <c r="B63" s="42" t="s">
        <v>77</v>
      </c>
      <c r="C63" s="40"/>
      <c r="D63" s="39"/>
      <c r="E63" s="30" t="s">
        <v>9</v>
      </c>
      <c r="F63" s="25">
        <v>0</v>
      </c>
      <c r="G63" s="26">
        <v>1000</v>
      </c>
      <c r="H63" s="25">
        <v>1000</v>
      </c>
      <c r="I63" s="24"/>
      <c r="J63" s="24"/>
      <c r="K63" s="24"/>
      <c r="L63" s="24"/>
    </row>
    <row r="64" spans="1:12" ht="12" customHeight="1">
      <c r="A64" s="41"/>
      <c r="B64" s="40"/>
      <c r="C64" s="40"/>
      <c r="D64" s="39"/>
      <c r="E64" s="20" t="s">
        <v>76</v>
      </c>
      <c r="F64" s="18">
        <f>SUM(F60:F63)</f>
        <v>12240</v>
      </c>
      <c r="G64" s="19">
        <f>SUM(G60:G63)</f>
        <v>30580</v>
      </c>
      <c r="H64" s="18">
        <f>SUM(H60:H63)</f>
        <v>13300</v>
      </c>
      <c r="I64" s="17"/>
      <c r="J64" s="17"/>
      <c r="K64" s="17"/>
      <c r="L64" s="17"/>
    </row>
    <row r="65" spans="1:12" ht="12" customHeight="1">
      <c r="A65" s="38"/>
      <c r="B65" s="37"/>
      <c r="C65" s="37"/>
      <c r="D65" s="37"/>
      <c r="E65" s="84"/>
      <c r="F65" s="93"/>
      <c r="G65" s="73"/>
      <c r="H65" s="93"/>
    </row>
    <row r="66" spans="1:12" ht="12" customHeight="1">
      <c r="A66" s="43" t="s">
        <v>73</v>
      </c>
      <c r="B66" s="42" t="s">
        <v>157</v>
      </c>
      <c r="C66" s="40"/>
      <c r="D66" s="39"/>
      <c r="E66" s="92" t="s">
        <v>75</v>
      </c>
      <c r="F66" s="25">
        <v>10000</v>
      </c>
      <c r="G66" s="26">
        <v>10000</v>
      </c>
      <c r="H66" s="25">
        <v>10000</v>
      </c>
      <c r="I66" s="24"/>
      <c r="J66" s="24"/>
      <c r="K66" s="24"/>
      <c r="L66" s="24"/>
    </row>
    <row r="67" spans="1:12" ht="12" customHeight="1">
      <c r="A67" s="43" t="s">
        <v>73</v>
      </c>
      <c r="B67" s="42" t="s">
        <v>72</v>
      </c>
      <c r="C67" s="40"/>
      <c r="D67" s="39"/>
      <c r="E67" s="92" t="s">
        <v>74</v>
      </c>
      <c r="F67" s="25">
        <v>951</v>
      </c>
      <c r="G67" s="26">
        <v>950</v>
      </c>
      <c r="H67" s="25">
        <v>950</v>
      </c>
      <c r="I67" s="24"/>
      <c r="J67" s="24"/>
      <c r="K67" s="24"/>
      <c r="L67" s="24"/>
    </row>
    <row r="68" spans="1:12" ht="12" customHeight="1">
      <c r="A68" s="43" t="s">
        <v>73</v>
      </c>
      <c r="B68" s="42" t="s">
        <v>72</v>
      </c>
      <c r="C68" s="40"/>
      <c r="D68" s="39"/>
      <c r="E68" s="30" t="s">
        <v>9</v>
      </c>
      <c r="F68" s="25">
        <v>0</v>
      </c>
      <c r="G68" s="26">
        <v>2000</v>
      </c>
      <c r="H68" s="25">
        <v>2000</v>
      </c>
      <c r="I68" s="24"/>
      <c r="J68" s="24"/>
      <c r="K68" s="24"/>
      <c r="L68" s="24"/>
    </row>
    <row r="69" spans="1:12" ht="12" customHeight="1">
      <c r="A69" s="43" t="s">
        <v>73</v>
      </c>
      <c r="B69" s="42" t="s">
        <v>72</v>
      </c>
      <c r="C69" s="40"/>
      <c r="D69" s="39"/>
      <c r="E69" s="89" t="s">
        <v>71</v>
      </c>
      <c r="F69" s="25">
        <v>5000</v>
      </c>
      <c r="G69" s="26">
        <v>4000</v>
      </c>
      <c r="H69" s="25">
        <v>4000</v>
      </c>
      <c r="I69" s="24"/>
      <c r="J69" s="24"/>
      <c r="K69" s="24"/>
      <c r="L69" s="24"/>
    </row>
    <row r="70" spans="1:12" ht="12" customHeight="1">
      <c r="A70" s="41"/>
      <c r="B70" s="40"/>
      <c r="C70" s="40"/>
      <c r="D70" s="39"/>
      <c r="E70" s="20" t="s">
        <v>70</v>
      </c>
      <c r="F70" s="18">
        <f>SUM(F66:F69)</f>
        <v>15951</v>
      </c>
      <c r="G70" s="19">
        <f>SUM(G66:G69)</f>
        <v>16950</v>
      </c>
      <c r="H70" s="18">
        <f>SUM(H66:H69)</f>
        <v>16950</v>
      </c>
      <c r="I70" s="17"/>
      <c r="J70" s="17"/>
      <c r="K70" s="17"/>
      <c r="L70" s="17"/>
    </row>
    <row r="71" spans="1:12" ht="12" customHeight="1">
      <c r="A71" s="38"/>
      <c r="B71" s="37"/>
      <c r="C71" s="37"/>
      <c r="D71" s="37"/>
      <c r="E71" s="84"/>
      <c r="F71" s="93"/>
      <c r="G71" s="73"/>
      <c r="H71" s="93"/>
    </row>
    <row r="72" spans="1:12" ht="12" customHeight="1">
      <c r="A72" s="41" t="s">
        <v>69</v>
      </c>
      <c r="B72" s="42" t="s">
        <v>158</v>
      </c>
      <c r="C72" s="40"/>
      <c r="D72" s="39"/>
      <c r="E72" s="92" t="s">
        <v>65</v>
      </c>
      <c r="F72" s="25">
        <v>0</v>
      </c>
      <c r="G72" s="26">
        <v>9000</v>
      </c>
      <c r="H72" s="25"/>
      <c r="I72" s="24"/>
      <c r="J72" s="24"/>
      <c r="K72" s="24"/>
      <c r="L72" s="24"/>
    </row>
    <row r="73" spans="1:12" ht="12" customHeight="1">
      <c r="A73" s="41" t="s">
        <v>69</v>
      </c>
      <c r="B73" s="42" t="s">
        <v>68</v>
      </c>
      <c r="C73" s="40"/>
      <c r="D73" s="39"/>
      <c r="E73" s="30" t="s">
        <v>41</v>
      </c>
      <c r="F73" s="25">
        <v>0</v>
      </c>
      <c r="G73" s="26">
        <v>1200</v>
      </c>
      <c r="H73" s="25"/>
      <c r="I73" s="24"/>
      <c r="J73" s="24"/>
      <c r="K73" s="24"/>
      <c r="L73" s="24"/>
    </row>
    <row r="74" spans="1:12" ht="12" customHeight="1">
      <c r="A74" s="41" t="s">
        <v>69</v>
      </c>
      <c r="B74" s="42" t="s">
        <v>68</v>
      </c>
      <c r="C74" s="40"/>
      <c r="D74" s="39"/>
      <c r="E74" s="30" t="s">
        <v>9</v>
      </c>
      <c r="F74" s="25">
        <v>0</v>
      </c>
      <c r="G74" s="26">
        <v>4000</v>
      </c>
      <c r="H74" s="25">
        <v>1500</v>
      </c>
      <c r="I74" s="24"/>
      <c r="J74" s="24"/>
      <c r="K74" s="24"/>
      <c r="L74" s="24"/>
    </row>
    <row r="75" spans="1:12" ht="12" customHeight="1">
      <c r="A75" s="41" t="s">
        <v>69</v>
      </c>
      <c r="B75" s="42" t="s">
        <v>68</v>
      </c>
      <c r="C75" s="40"/>
      <c r="D75" s="39"/>
      <c r="E75" s="89" t="s">
        <v>67</v>
      </c>
      <c r="F75" s="25">
        <v>0</v>
      </c>
      <c r="G75" s="26">
        <v>1500</v>
      </c>
      <c r="H75" s="25">
        <v>1500</v>
      </c>
      <c r="I75" s="24"/>
      <c r="J75" s="24"/>
      <c r="K75" s="24"/>
      <c r="L75" s="24"/>
    </row>
    <row r="76" spans="1:12" ht="12" customHeight="1">
      <c r="A76" s="41"/>
      <c r="B76" s="40"/>
      <c r="C76" s="40"/>
      <c r="D76" s="39"/>
      <c r="E76" s="20" t="s">
        <v>66</v>
      </c>
      <c r="F76" s="18">
        <f>SUM(F74:F74)</f>
        <v>0</v>
      </c>
      <c r="G76" s="19">
        <f>SUM(G72:G75)</f>
        <v>15700</v>
      </c>
      <c r="H76" s="18">
        <f>SUM(H74:H75)</f>
        <v>3000</v>
      </c>
      <c r="I76" s="17"/>
      <c r="J76" s="17"/>
      <c r="K76" s="17"/>
      <c r="L76" s="17"/>
    </row>
    <row r="77" spans="1:12" ht="12" customHeight="1">
      <c r="A77" s="38"/>
      <c r="B77" s="37"/>
      <c r="C77" s="37"/>
      <c r="D77" s="37"/>
      <c r="E77" s="84"/>
      <c r="F77" s="16"/>
      <c r="H77" s="16"/>
    </row>
    <row r="78" spans="1:12" ht="12" customHeight="1">
      <c r="A78" s="29" t="s">
        <v>61</v>
      </c>
      <c r="B78" s="28" t="s">
        <v>159</v>
      </c>
      <c r="C78" s="40"/>
      <c r="D78" s="40"/>
      <c r="E78" s="92" t="s">
        <v>65</v>
      </c>
      <c r="F78" s="91">
        <v>0</v>
      </c>
      <c r="G78" s="26">
        <v>50000</v>
      </c>
      <c r="H78" s="91">
        <v>0</v>
      </c>
      <c r="I78" s="24"/>
      <c r="J78" s="24"/>
      <c r="K78" s="24"/>
      <c r="L78" s="24"/>
    </row>
    <row r="79" spans="1:12" ht="12" customHeight="1">
      <c r="A79" s="29" t="s">
        <v>61</v>
      </c>
      <c r="B79" s="28" t="s">
        <v>60</v>
      </c>
      <c r="C79" s="22"/>
      <c r="D79" s="22"/>
      <c r="E79" s="90" t="s">
        <v>64</v>
      </c>
      <c r="F79" s="45">
        <v>19850</v>
      </c>
      <c r="G79" s="26">
        <v>35000</v>
      </c>
      <c r="H79" s="45">
        <v>19850</v>
      </c>
      <c r="I79" s="24"/>
      <c r="J79" s="24"/>
      <c r="K79" s="24"/>
      <c r="L79" s="24"/>
    </row>
    <row r="80" spans="1:12" ht="12" customHeight="1">
      <c r="A80" s="29" t="s">
        <v>61</v>
      </c>
      <c r="B80" s="28" t="s">
        <v>60</v>
      </c>
      <c r="C80" s="22"/>
      <c r="D80" s="22"/>
      <c r="E80" s="90" t="s">
        <v>63</v>
      </c>
      <c r="F80" s="88">
        <v>450</v>
      </c>
      <c r="G80" s="26">
        <f>5000+1500</f>
        <v>6500</v>
      </c>
      <c r="H80" s="88">
        <v>450</v>
      </c>
      <c r="I80" s="24"/>
      <c r="J80" s="24"/>
      <c r="K80" s="24"/>
      <c r="L80" s="24"/>
    </row>
    <row r="81" spans="1:12" ht="12" customHeight="1">
      <c r="A81" s="29" t="s">
        <v>61</v>
      </c>
      <c r="B81" s="28" t="s">
        <v>60</v>
      </c>
      <c r="C81" s="22"/>
      <c r="D81" s="22"/>
      <c r="E81" s="30" t="s">
        <v>9</v>
      </c>
      <c r="F81" s="88">
        <v>0</v>
      </c>
      <c r="G81" s="26">
        <v>2000</v>
      </c>
      <c r="H81" s="88">
        <v>0</v>
      </c>
      <c r="I81" s="24"/>
      <c r="J81" s="24"/>
      <c r="K81" s="24"/>
      <c r="L81" s="24"/>
    </row>
    <row r="82" spans="1:12" ht="12" customHeight="1">
      <c r="A82" s="29" t="s">
        <v>61</v>
      </c>
      <c r="B82" s="28" t="s">
        <v>60</v>
      </c>
      <c r="C82" s="22"/>
      <c r="D82" s="22"/>
      <c r="E82" s="89" t="s">
        <v>62</v>
      </c>
      <c r="F82" s="88">
        <v>1650</v>
      </c>
      <c r="G82" s="26">
        <v>4000</v>
      </c>
      <c r="H82" s="88">
        <v>1650</v>
      </c>
      <c r="I82" s="24"/>
      <c r="J82" s="24"/>
      <c r="K82" s="24"/>
      <c r="L82" s="24"/>
    </row>
    <row r="83" spans="1:12" ht="12" customHeight="1">
      <c r="A83" s="29" t="s">
        <v>61</v>
      </c>
      <c r="B83" s="28" t="s">
        <v>60</v>
      </c>
      <c r="C83" s="22"/>
      <c r="D83" s="21"/>
      <c r="E83" s="89" t="s">
        <v>59</v>
      </c>
      <c r="F83" s="88">
        <v>0</v>
      </c>
      <c r="G83" s="26">
        <v>20000</v>
      </c>
      <c r="H83" s="88">
        <v>0</v>
      </c>
      <c r="I83" s="24"/>
      <c r="J83" s="24"/>
      <c r="K83" s="24"/>
      <c r="L83" s="24"/>
    </row>
    <row r="84" spans="1:12" ht="12" customHeight="1">
      <c r="A84" s="23"/>
      <c r="B84" s="22"/>
      <c r="C84" s="22"/>
      <c r="D84" s="21"/>
      <c r="E84" s="20" t="s">
        <v>58</v>
      </c>
      <c r="F84" s="18">
        <f>SUM(F78:F83)</f>
        <v>21950</v>
      </c>
      <c r="G84" s="19">
        <f>SUM(G78:G83)</f>
        <v>117500</v>
      </c>
      <c r="H84" s="18">
        <f>SUM(H79:H82)</f>
        <v>21950</v>
      </c>
      <c r="I84" s="17"/>
      <c r="J84" s="17"/>
      <c r="K84" s="17"/>
      <c r="L84" s="17"/>
    </row>
    <row r="85" spans="1:12" ht="12" customHeight="1" thickBot="1">
      <c r="A85" s="38"/>
      <c r="B85" s="37"/>
      <c r="C85" s="37"/>
      <c r="D85" s="37"/>
      <c r="E85" s="84"/>
      <c r="F85" s="16"/>
      <c r="H85" s="16"/>
    </row>
    <row r="86" spans="1:12" ht="12" customHeight="1" thickBot="1">
      <c r="A86" s="38"/>
      <c r="B86" s="37"/>
      <c r="C86" s="37"/>
      <c r="D86" s="37"/>
      <c r="E86" s="15" t="s">
        <v>57</v>
      </c>
      <c r="F86" s="7">
        <f>SUM(F64+F70+F76+F84)</f>
        <v>50141</v>
      </c>
      <c r="G86" s="87">
        <f>SUM(G84+G76+G70+G64)</f>
        <v>180730</v>
      </c>
      <c r="H86" s="7">
        <f>SUM(H64+H70+H76+H84)</f>
        <v>55200</v>
      </c>
      <c r="I86" s="86"/>
      <c r="J86" s="86"/>
      <c r="K86" s="86"/>
      <c r="L86" s="86"/>
    </row>
    <row r="87" spans="1:12" ht="12" customHeight="1">
      <c r="A87" s="38"/>
      <c r="B87" s="37"/>
      <c r="C87" s="37"/>
      <c r="D87" s="37"/>
      <c r="E87" s="84"/>
      <c r="F87" s="72"/>
      <c r="H87" s="72"/>
    </row>
    <row r="88" spans="1:12" ht="12" customHeight="1">
      <c r="A88" s="38"/>
      <c r="B88" s="37"/>
      <c r="C88" s="37"/>
      <c r="D88" s="37"/>
      <c r="E88" s="84"/>
      <c r="F88" s="72"/>
      <c r="H88" s="72"/>
    </row>
    <row r="89" spans="1:12" ht="12" customHeight="1">
      <c r="A89" s="167" t="s">
        <v>56</v>
      </c>
      <c r="B89" s="167"/>
      <c r="C89" s="167"/>
      <c r="D89" s="167"/>
      <c r="E89" s="85"/>
      <c r="F89" s="32"/>
      <c r="G89" s="33"/>
      <c r="H89" s="32"/>
      <c r="I89" s="31"/>
      <c r="J89" s="31"/>
      <c r="K89" s="31"/>
      <c r="L89" s="31"/>
    </row>
    <row r="90" spans="1:12" ht="12" customHeight="1">
      <c r="A90" s="23" t="s">
        <v>55</v>
      </c>
      <c r="B90" s="83" t="s">
        <v>160</v>
      </c>
      <c r="C90" s="76"/>
      <c r="D90" s="75"/>
      <c r="E90" s="30" t="s">
        <v>42</v>
      </c>
      <c r="F90" s="25">
        <v>4550</v>
      </c>
      <c r="G90" s="26">
        <v>4550</v>
      </c>
      <c r="H90" s="25">
        <v>4550</v>
      </c>
      <c r="I90" s="24"/>
      <c r="J90" s="24"/>
      <c r="K90" s="24"/>
      <c r="L90" s="24"/>
    </row>
    <row r="91" spans="1:12" ht="12" customHeight="1">
      <c r="A91" s="23" t="s">
        <v>55</v>
      </c>
      <c r="B91" s="83" t="s">
        <v>54</v>
      </c>
      <c r="C91" s="76"/>
      <c r="D91" s="75"/>
      <c r="E91" s="30" t="s">
        <v>41</v>
      </c>
      <c r="F91" s="25">
        <v>450</v>
      </c>
      <c r="G91" s="26">
        <v>450</v>
      </c>
      <c r="H91" s="25">
        <v>450</v>
      </c>
      <c r="I91" s="24"/>
      <c r="J91" s="24"/>
      <c r="K91" s="24"/>
      <c r="L91" s="24"/>
    </row>
    <row r="92" spans="1:12" ht="12" customHeight="1">
      <c r="A92" s="23"/>
      <c r="B92" s="76"/>
      <c r="C92" s="76"/>
      <c r="D92" s="75"/>
      <c r="E92" s="20" t="s">
        <v>53</v>
      </c>
      <c r="F92" s="18">
        <f>SUM(F90:F91)</f>
        <v>5000</v>
      </c>
      <c r="G92" s="19">
        <f>SUM(G90:G91)</f>
        <v>5000</v>
      </c>
      <c r="H92" s="18">
        <f>SUM(H90:H91)</f>
        <v>5000</v>
      </c>
      <c r="I92" s="17"/>
      <c r="J92" s="17"/>
      <c r="K92" s="17"/>
      <c r="L92" s="17"/>
    </row>
    <row r="93" spans="1:12" ht="12" customHeight="1">
      <c r="A93" s="38"/>
      <c r="B93" s="37"/>
      <c r="C93" s="37"/>
      <c r="D93" s="37"/>
      <c r="E93" s="84"/>
      <c r="F93" s="16"/>
      <c r="H93" s="16"/>
    </row>
    <row r="94" spans="1:12" ht="12" customHeight="1">
      <c r="A94" s="29" t="s">
        <v>52</v>
      </c>
      <c r="B94" s="83" t="s">
        <v>161</v>
      </c>
      <c r="C94" s="76"/>
      <c r="D94" s="75"/>
      <c r="E94" s="30" t="s">
        <v>42</v>
      </c>
      <c r="F94" s="25">
        <v>5000</v>
      </c>
      <c r="G94" s="26">
        <v>2000</v>
      </c>
      <c r="H94" s="25">
        <v>2000</v>
      </c>
      <c r="I94" s="24"/>
      <c r="J94" s="24"/>
      <c r="K94" s="24"/>
      <c r="L94" s="24"/>
    </row>
    <row r="95" spans="1:12" ht="12" customHeight="1">
      <c r="A95" s="41" t="s">
        <v>52</v>
      </c>
      <c r="B95" s="83" t="s">
        <v>51</v>
      </c>
      <c r="C95" s="76"/>
      <c r="D95" s="75"/>
      <c r="E95" s="27" t="s">
        <v>41</v>
      </c>
      <c r="F95" s="25">
        <v>500</v>
      </c>
      <c r="G95" s="26">
        <v>200</v>
      </c>
      <c r="H95" s="25">
        <v>200</v>
      </c>
      <c r="I95" s="24"/>
      <c r="J95" s="24"/>
      <c r="K95" s="24"/>
      <c r="L95" s="24"/>
    </row>
    <row r="96" spans="1:12" ht="12" customHeight="1">
      <c r="A96" s="41" t="s">
        <v>52</v>
      </c>
      <c r="B96" s="83" t="s">
        <v>51</v>
      </c>
      <c r="C96" s="76"/>
      <c r="D96" s="75"/>
      <c r="E96" s="30" t="s">
        <v>9</v>
      </c>
      <c r="F96" s="25">
        <v>0</v>
      </c>
      <c r="G96" s="26">
        <v>1800</v>
      </c>
      <c r="H96" s="25">
        <v>1800</v>
      </c>
      <c r="I96" s="24"/>
      <c r="J96" s="24"/>
      <c r="K96" s="24"/>
      <c r="L96" s="24"/>
    </row>
    <row r="97" spans="1:12" ht="12" customHeight="1">
      <c r="A97" s="23"/>
      <c r="B97" s="76"/>
      <c r="C97" s="76"/>
      <c r="D97" s="75"/>
      <c r="E97" s="20" t="s">
        <v>50</v>
      </c>
      <c r="F97" s="18">
        <f>SUM(F94:F96)</f>
        <v>5500</v>
      </c>
      <c r="G97" s="19">
        <f>SUM(G94:G96)</f>
        <v>4000</v>
      </c>
      <c r="H97" s="18">
        <f>SUM(H94:H96)</f>
        <v>4000</v>
      </c>
      <c r="I97" s="17"/>
      <c r="J97" s="17"/>
      <c r="K97" s="17"/>
      <c r="L97" s="17"/>
    </row>
    <row r="98" spans="1:12" ht="12" customHeight="1">
      <c r="A98" s="38"/>
      <c r="B98" s="37"/>
      <c r="C98" s="37"/>
      <c r="D98" s="37"/>
      <c r="E98" s="84"/>
      <c r="F98" s="16"/>
      <c r="H98" s="16"/>
    </row>
    <row r="99" spans="1:12" ht="12" customHeight="1">
      <c r="A99" s="29" t="s">
        <v>49</v>
      </c>
      <c r="B99" s="83" t="s">
        <v>162</v>
      </c>
      <c r="C99" s="76"/>
      <c r="D99" s="75"/>
      <c r="E99" s="30" t="s">
        <v>42</v>
      </c>
      <c r="F99" s="25">
        <v>6000</v>
      </c>
      <c r="G99" s="26">
        <v>7000</v>
      </c>
      <c r="H99" s="25">
        <v>7000</v>
      </c>
      <c r="I99" s="24"/>
      <c r="J99" s="24"/>
      <c r="K99" s="24"/>
      <c r="L99" s="24"/>
    </row>
    <row r="100" spans="1:12" ht="12" customHeight="1">
      <c r="A100" s="23" t="s">
        <v>49</v>
      </c>
      <c r="B100" s="83" t="s">
        <v>48</v>
      </c>
      <c r="C100" s="76"/>
      <c r="D100" s="75"/>
      <c r="E100" s="30" t="s">
        <v>41</v>
      </c>
      <c r="F100" s="25">
        <v>600</v>
      </c>
      <c r="G100" s="26">
        <v>700</v>
      </c>
      <c r="H100" s="25">
        <v>700</v>
      </c>
      <c r="I100" s="24"/>
      <c r="J100" s="24"/>
      <c r="K100" s="24"/>
      <c r="L100" s="24"/>
    </row>
    <row r="101" spans="1:12" ht="12" customHeight="1">
      <c r="A101" s="23" t="s">
        <v>49</v>
      </c>
      <c r="B101" s="83" t="s">
        <v>48</v>
      </c>
      <c r="C101" s="76"/>
      <c r="D101" s="75"/>
      <c r="E101" s="30" t="s">
        <v>47</v>
      </c>
      <c r="F101" s="25">
        <v>2000</v>
      </c>
      <c r="G101" s="26">
        <v>4000</v>
      </c>
      <c r="H101" s="25">
        <v>4000</v>
      </c>
      <c r="I101" s="24"/>
      <c r="J101" s="24"/>
      <c r="K101" s="24"/>
      <c r="L101" s="24"/>
    </row>
    <row r="102" spans="1:12" ht="12" customHeight="1">
      <c r="A102" s="23"/>
      <c r="B102" s="76"/>
      <c r="C102" s="76"/>
      <c r="D102" s="75"/>
      <c r="E102" s="20" t="s">
        <v>46</v>
      </c>
      <c r="F102" s="18">
        <f>SUM(F99:F101)</f>
        <v>8600</v>
      </c>
      <c r="G102" s="19">
        <f>SUM(G99:G101)</f>
        <v>11700</v>
      </c>
      <c r="H102" s="18">
        <f>SUM(H99:H101)</f>
        <v>11700</v>
      </c>
      <c r="I102" s="17"/>
      <c r="J102" s="17"/>
      <c r="K102" s="17"/>
      <c r="L102" s="17"/>
    </row>
    <row r="103" spans="1:12" ht="12" customHeight="1">
      <c r="A103" s="38"/>
      <c r="B103" s="37"/>
      <c r="C103" s="37"/>
      <c r="D103" s="37"/>
      <c r="E103" s="84"/>
      <c r="F103" s="16"/>
      <c r="H103" s="16"/>
    </row>
    <row r="104" spans="1:12" ht="12" customHeight="1">
      <c r="A104" s="29" t="s">
        <v>45</v>
      </c>
      <c r="B104" s="83" t="s">
        <v>163</v>
      </c>
      <c r="C104" s="76"/>
      <c r="D104" s="75"/>
      <c r="E104" s="30" t="s">
        <v>42</v>
      </c>
      <c r="F104" s="25">
        <v>6000</v>
      </c>
      <c r="G104" s="26">
        <v>6000</v>
      </c>
      <c r="H104" s="25">
        <v>6000</v>
      </c>
      <c r="I104" s="24"/>
      <c r="J104" s="24"/>
      <c r="K104" s="24"/>
      <c r="L104" s="24"/>
    </row>
    <row r="105" spans="1:12" ht="12" customHeight="1">
      <c r="A105" s="29" t="s">
        <v>45</v>
      </c>
      <c r="B105" s="83" t="s">
        <v>44</v>
      </c>
      <c r="C105" s="76"/>
      <c r="D105" s="75"/>
      <c r="E105" s="30" t="s">
        <v>41</v>
      </c>
      <c r="F105" s="25">
        <v>600</v>
      </c>
      <c r="G105" s="26">
        <v>600</v>
      </c>
      <c r="H105" s="25">
        <v>600</v>
      </c>
      <c r="I105" s="24"/>
      <c r="J105" s="24"/>
      <c r="K105" s="24"/>
      <c r="L105" s="24"/>
    </row>
    <row r="106" spans="1:12" ht="12" customHeight="1">
      <c r="A106" s="23"/>
      <c r="B106" s="76"/>
      <c r="C106" s="76"/>
      <c r="D106" s="75"/>
      <c r="E106" s="20" t="s">
        <v>43</v>
      </c>
      <c r="F106" s="18">
        <f>SUM(F104:F105)</f>
        <v>6600</v>
      </c>
      <c r="G106" s="19">
        <f>SUM(G104:G105)</f>
        <v>6600</v>
      </c>
      <c r="H106" s="18">
        <f>SUM(H104:H105)</f>
        <v>6600</v>
      </c>
      <c r="I106" s="17"/>
      <c r="J106" s="17"/>
      <c r="K106" s="17"/>
      <c r="L106" s="17"/>
    </row>
    <row r="107" spans="1:12" ht="12" customHeight="1">
      <c r="A107" s="38"/>
      <c r="B107" s="37"/>
      <c r="C107" s="37"/>
      <c r="D107" s="37"/>
      <c r="E107" s="37"/>
      <c r="F107" s="16"/>
      <c r="H107" s="16"/>
    </row>
    <row r="108" spans="1:12" ht="12" customHeight="1">
      <c r="A108" s="82" t="s">
        <v>40</v>
      </c>
      <c r="B108" s="79" t="s">
        <v>164</v>
      </c>
      <c r="C108" s="81"/>
      <c r="D108" s="80"/>
      <c r="E108" s="30" t="s">
        <v>42</v>
      </c>
      <c r="F108" s="25">
        <v>1000</v>
      </c>
      <c r="G108" s="26">
        <v>0</v>
      </c>
      <c r="H108" s="25">
        <v>0</v>
      </c>
      <c r="I108" s="24"/>
      <c r="J108" s="24"/>
      <c r="K108" s="24"/>
      <c r="L108" s="24"/>
    </row>
    <row r="109" spans="1:12" ht="12" customHeight="1">
      <c r="A109" s="23" t="s">
        <v>40</v>
      </c>
      <c r="B109" s="79" t="s">
        <v>39</v>
      </c>
      <c r="C109" s="76"/>
      <c r="D109" s="75"/>
      <c r="E109" s="27" t="s">
        <v>41</v>
      </c>
      <c r="F109" s="25">
        <v>100</v>
      </c>
      <c r="G109" s="26">
        <v>0</v>
      </c>
      <c r="H109" s="25">
        <v>0</v>
      </c>
      <c r="I109" s="24"/>
      <c r="J109" s="24"/>
      <c r="K109" s="24"/>
      <c r="L109" s="24"/>
    </row>
    <row r="110" spans="1:12" ht="12" customHeight="1">
      <c r="A110" s="78" t="s">
        <v>40</v>
      </c>
      <c r="B110" s="77" t="s">
        <v>39</v>
      </c>
      <c r="C110" s="76"/>
      <c r="D110" s="75"/>
      <c r="E110" s="30" t="s">
        <v>38</v>
      </c>
      <c r="F110" s="25">
        <v>500</v>
      </c>
      <c r="G110" s="26">
        <v>0</v>
      </c>
      <c r="H110" s="25">
        <v>0</v>
      </c>
      <c r="I110" s="24"/>
      <c r="J110" s="24"/>
      <c r="K110" s="24"/>
      <c r="L110" s="24"/>
    </row>
    <row r="111" spans="1:12" ht="12" customHeight="1">
      <c r="A111" s="23"/>
      <c r="B111" s="76"/>
      <c r="C111" s="76"/>
      <c r="D111" s="75"/>
      <c r="E111" s="20" t="s">
        <v>37</v>
      </c>
      <c r="F111" s="18">
        <f>SUM(F108:F110)</f>
        <v>1600</v>
      </c>
      <c r="G111" s="19">
        <v>0</v>
      </c>
      <c r="H111" s="18">
        <v>0</v>
      </c>
      <c r="I111" s="17"/>
      <c r="J111" s="17"/>
      <c r="K111" s="17"/>
      <c r="L111" s="17"/>
    </row>
    <row r="112" spans="1:12" ht="12" customHeight="1" thickBot="1">
      <c r="A112" s="14"/>
      <c r="B112" s="44"/>
      <c r="C112" s="44"/>
      <c r="D112" s="44"/>
      <c r="E112" s="12"/>
      <c r="F112" s="16"/>
      <c r="H112" s="16"/>
    </row>
    <row r="113" spans="1:12" ht="12" customHeight="1" thickBot="1">
      <c r="A113" s="14"/>
      <c r="B113" s="44"/>
      <c r="C113" s="44"/>
      <c r="D113" s="44"/>
      <c r="E113" s="15" t="s">
        <v>36</v>
      </c>
      <c r="F113" s="7">
        <f>SUM(F92+F97+F102+F106+F111)</f>
        <v>27300</v>
      </c>
      <c r="G113" s="74">
        <f>SUM(G92+G97+G102+G106+G111)</f>
        <v>27300</v>
      </c>
      <c r="H113" s="7">
        <f>SUM(H92+H97+H102+H106+H111)</f>
        <v>27300</v>
      </c>
      <c r="I113" s="6"/>
      <c r="J113" s="6"/>
      <c r="K113" s="6"/>
      <c r="L113" s="6"/>
    </row>
    <row r="114" spans="1:12" ht="12" customHeight="1">
      <c r="A114" s="14"/>
      <c r="B114" s="44"/>
      <c r="C114" s="44"/>
      <c r="D114" s="44"/>
      <c r="E114" s="12"/>
      <c r="F114" s="72"/>
      <c r="G114" s="73"/>
      <c r="H114" s="72"/>
    </row>
    <row r="115" spans="1:12" ht="12" customHeight="1">
      <c r="A115" s="50"/>
      <c r="B115" s="49"/>
      <c r="C115" s="49"/>
      <c r="D115" s="49"/>
      <c r="E115" s="48"/>
      <c r="F115" s="47"/>
      <c r="H115" s="47"/>
    </row>
    <row r="116" spans="1:12" ht="12" customHeight="1">
      <c r="A116" s="50"/>
      <c r="B116" s="49"/>
      <c r="C116" s="49"/>
      <c r="D116" s="49"/>
      <c r="E116" s="48"/>
      <c r="F116" s="47"/>
      <c r="H116" s="47"/>
    </row>
    <row r="117" spans="1:12" ht="12" customHeight="1">
      <c r="A117" s="168" t="s">
        <v>35</v>
      </c>
      <c r="B117" s="168"/>
      <c r="C117" s="168"/>
      <c r="D117" s="168"/>
      <c r="E117" s="168"/>
      <c r="F117" s="70"/>
      <c r="G117" s="71"/>
      <c r="H117" s="70"/>
      <c r="I117" s="69"/>
      <c r="J117" s="69"/>
      <c r="K117" s="69"/>
      <c r="L117" s="69"/>
    </row>
    <row r="118" spans="1:12" ht="12" customHeight="1">
      <c r="A118" s="43" t="s">
        <v>33</v>
      </c>
      <c r="B118" s="169" t="s">
        <v>32</v>
      </c>
      <c r="C118" s="169"/>
      <c r="D118" s="169"/>
      <c r="E118" s="27" t="s">
        <v>34</v>
      </c>
      <c r="F118" s="62">
        <v>0</v>
      </c>
      <c r="G118" s="68">
        <v>9500</v>
      </c>
      <c r="H118" s="155">
        <v>8223</v>
      </c>
      <c r="I118" s="67"/>
      <c r="J118" s="67"/>
      <c r="K118" s="67"/>
      <c r="L118" s="66"/>
    </row>
    <row r="119" spans="1:12" ht="12" customHeight="1">
      <c r="A119" s="65" t="s">
        <v>33</v>
      </c>
      <c r="B119" s="170" t="s">
        <v>32</v>
      </c>
      <c r="C119" s="170"/>
      <c r="D119" s="170"/>
      <c r="E119" s="61" t="s">
        <v>20</v>
      </c>
      <c r="F119" s="59">
        <v>20563</v>
      </c>
      <c r="G119" s="64">
        <v>10000</v>
      </c>
      <c r="H119" s="59">
        <v>10000</v>
      </c>
      <c r="I119" s="63"/>
      <c r="J119" s="63"/>
      <c r="K119" s="63"/>
      <c r="L119" s="63"/>
    </row>
    <row r="120" spans="1:12" ht="12" customHeight="1">
      <c r="A120" s="43" t="s">
        <v>33</v>
      </c>
      <c r="B120" s="169" t="s">
        <v>32</v>
      </c>
      <c r="C120" s="169"/>
      <c r="D120" s="169"/>
      <c r="E120" s="27" t="s">
        <v>17</v>
      </c>
      <c r="F120" s="62">
        <v>437</v>
      </c>
      <c r="G120" s="26">
        <f>2245+1150</f>
        <v>3395</v>
      </c>
      <c r="H120" s="62">
        <v>1150</v>
      </c>
      <c r="I120" s="24"/>
      <c r="J120" s="24"/>
      <c r="K120" s="24"/>
      <c r="L120" s="24"/>
    </row>
    <row r="121" spans="1:12" ht="12" customHeight="1">
      <c r="A121" s="43" t="s">
        <v>33</v>
      </c>
      <c r="B121" s="169" t="s">
        <v>32</v>
      </c>
      <c r="C121" s="169"/>
      <c r="D121" s="169"/>
      <c r="E121" s="61" t="s">
        <v>31</v>
      </c>
      <c r="F121" s="59">
        <v>0</v>
      </c>
      <c r="G121" s="60">
        <v>6500</v>
      </c>
      <c r="H121" s="59"/>
      <c r="I121" s="58"/>
      <c r="J121" s="58"/>
      <c r="K121" s="58"/>
      <c r="L121" s="58"/>
    </row>
    <row r="122" spans="1:12" ht="12" customHeight="1">
      <c r="A122" s="41"/>
      <c r="B122" s="57"/>
      <c r="C122" s="57"/>
      <c r="D122" s="56"/>
      <c r="E122" s="55" t="s">
        <v>30</v>
      </c>
      <c r="F122" s="53">
        <f>SUM(F119:F120)</f>
        <v>21000</v>
      </c>
      <c r="G122" s="54">
        <f>SUM(G118:G121)</f>
        <v>29395</v>
      </c>
      <c r="H122" s="53">
        <f>SUM(H118:H120)</f>
        <v>19373</v>
      </c>
      <c r="I122" s="52"/>
      <c r="J122" s="52"/>
      <c r="K122" s="52"/>
      <c r="L122" s="52"/>
    </row>
    <row r="123" spans="1:12" ht="12" customHeight="1" thickBot="1">
      <c r="A123" s="50"/>
      <c r="B123" s="49"/>
      <c r="C123" s="49"/>
      <c r="D123" s="49"/>
      <c r="E123" s="51"/>
    </row>
    <row r="124" spans="1:12" ht="12" customHeight="1" thickBot="1">
      <c r="A124" s="50"/>
      <c r="B124" s="49"/>
      <c r="C124" s="49"/>
      <c r="D124" s="49"/>
      <c r="E124" s="15" t="s">
        <v>29</v>
      </c>
      <c r="F124" s="7">
        <f>F122</f>
        <v>21000</v>
      </c>
      <c r="G124" s="7">
        <f>G122</f>
        <v>29395</v>
      </c>
      <c r="H124" s="7">
        <f>H122</f>
        <v>19373</v>
      </c>
      <c r="I124" s="6"/>
      <c r="J124" s="6"/>
      <c r="K124" s="6"/>
      <c r="L124" s="6"/>
    </row>
    <row r="125" spans="1:12" ht="12" customHeight="1">
      <c r="A125" s="50"/>
      <c r="B125" s="49"/>
      <c r="C125" s="49"/>
      <c r="D125" s="49"/>
      <c r="E125" s="48"/>
      <c r="F125" s="47"/>
      <c r="H125" s="47"/>
    </row>
    <row r="126" spans="1:12" ht="12" customHeight="1">
      <c r="A126" s="167" t="s">
        <v>28</v>
      </c>
      <c r="B126" s="167"/>
      <c r="C126" s="167"/>
      <c r="D126" s="167"/>
      <c r="E126" s="34"/>
      <c r="F126" s="32"/>
      <c r="G126" s="33"/>
      <c r="H126" s="32"/>
      <c r="I126" s="31"/>
      <c r="J126" s="31"/>
      <c r="K126" s="31"/>
      <c r="L126" s="31"/>
    </row>
    <row r="127" spans="1:12" ht="12" customHeight="1">
      <c r="A127" s="43" t="s">
        <v>8</v>
      </c>
      <c r="B127" s="42" t="s">
        <v>27</v>
      </c>
      <c r="C127" s="40"/>
      <c r="D127" s="39"/>
      <c r="E127" s="27" t="s">
        <v>20</v>
      </c>
      <c r="F127" s="25">
        <v>7000</v>
      </c>
      <c r="G127" s="26">
        <v>5000</v>
      </c>
      <c r="H127" s="25">
        <v>5000</v>
      </c>
      <c r="I127" s="24"/>
      <c r="J127" s="24"/>
      <c r="K127" s="24"/>
      <c r="L127" s="24"/>
    </row>
    <row r="128" spans="1:12" ht="12" customHeight="1">
      <c r="A128" s="43" t="s">
        <v>8</v>
      </c>
      <c r="B128" s="42" t="s">
        <v>27</v>
      </c>
      <c r="C128" s="40"/>
      <c r="D128" s="39"/>
      <c r="E128" s="27" t="s">
        <v>17</v>
      </c>
      <c r="F128" s="25">
        <v>200</v>
      </c>
      <c r="G128" s="26">
        <v>500</v>
      </c>
      <c r="H128" s="25">
        <v>500</v>
      </c>
      <c r="I128" s="24"/>
      <c r="J128" s="24"/>
      <c r="K128" s="24"/>
      <c r="L128" s="24"/>
    </row>
    <row r="129" spans="1:12" ht="12" customHeight="1">
      <c r="A129" s="43" t="s">
        <v>8</v>
      </c>
      <c r="B129" s="42" t="s">
        <v>27</v>
      </c>
      <c r="C129" s="40"/>
      <c r="D129" s="39"/>
      <c r="E129" s="30" t="s">
        <v>9</v>
      </c>
      <c r="F129" s="25">
        <v>3568</v>
      </c>
      <c r="G129" s="26">
        <v>6000</v>
      </c>
      <c r="H129" s="25">
        <v>2000</v>
      </c>
      <c r="I129" s="24"/>
      <c r="J129" s="24"/>
      <c r="K129" s="24"/>
      <c r="L129" s="24"/>
    </row>
    <row r="130" spans="1:12" ht="12" customHeight="1">
      <c r="A130" s="43" t="s">
        <v>8</v>
      </c>
      <c r="B130" s="42" t="s">
        <v>27</v>
      </c>
      <c r="C130" s="40"/>
      <c r="D130" s="39"/>
      <c r="E130" s="46" t="s">
        <v>22</v>
      </c>
      <c r="F130" s="25">
        <v>0</v>
      </c>
      <c r="G130" s="26">
        <v>1000</v>
      </c>
      <c r="H130" s="25"/>
      <c r="I130" s="24"/>
      <c r="J130" s="24"/>
      <c r="K130" s="24"/>
      <c r="L130" s="24"/>
    </row>
    <row r="131" spans="1:12" ht="12" customHeight="1">
      <c r="A131" s="43" t="s">
        <v>8</v>
      </c>
      <c r="B131" s="42" t="s">
        <v>27</v>
      </c>
      <c r="C131" s="40"/>
      <c r="D131" s="39"/>
      <c r="E131" s="30" t="s">
        <v>26</v>
      </c>
      <c r="F131" s="25">
        <v>0</v>
      </c>
      <c r="G131" s="26">
        <v>2000</v>
      </c>
      <c r="H131" s="25">
        <v>0</v>
      </c>
      <c r="I131" s="24"/>
      <c r="J131" s="24"/>
      <c r="K131" s="24"/>
      <c r="L131" s="24"/>
    </row>
    <row r="132" spans="1:12" ht="12" customHeight="1">
      <c r="A132" s="41"/>
      <c r="B132" s="40"/>
      <c r="C132" s="40"/>
      <c r="D132" s="39"/>
      <c r="E132" s="20" t="s">
        <v>25</v>
      </c>
      <c r="F132" s="18">
        <f>SUM(F127:F131)</f>
        <v>10768</v>
      </c>
      <c r="G132" s="19">
        <f>SUM(G127:G131)</f>
        <v>14500</v>
      </c>
      <c r="H132" s="18">
        <f>SUM(H127:H131)</f>
        <v>7500</v>
      </c>
      <c r="I132" s="17"/>
      <c r="J132" s="17"/>
      <c r="K132" s="17"/>
      <c r="L132" s="17"/>
    </row>
    <row r="133" spans="1:12" ht="12" customHeight="1">
      <c r="A133" s="14"/>
      <c r="B133" s="44"/>
      <c r="C133" s="44"/>
      <c r="D133" s="44"/>
      <c r="E133" s="12"/>
      <c r="F133" s="16"/>
      <c r="H133" s="16"/>
    </row>
    <row r="134" spans="1:12" ht="12" customHeight="1">
      <c r="A134" s="43" t="s">
        <v>24</v>
      </c>
      <c r="B134" s="42" t="s">
        <v>23</v>
      </c>
      <c r="C134" s="40"/>
      <c r="D134" s="39"/>
      <c r="E134" s="30" t="s">
        <v>9</v>
      </c>
      <c r="F134" s="45">
        <v>20000</v>
      </c>
      <c r="G134" s="26">
        <v>7000</v>
      </c>
      <c r="H134" s="45">
        <v>7000</v>
      </c>
      <c r="I134" s="24"/>
      <c r="J134" s="24"/>
      <c r="K134" s="24"/>
      <c r="L134" s="24"/>
    </row>
    <row r="135" spans="1:12" ht="12" customHeight="1">
      <c r="A135" s="43" t="s">
        <v>24</v>
      </c>
      <c r="B135" s="42" t="s">
        <v>23</v>
      </c>
      <c r="C135" s="40"/>
      <c r="D135" s="39"/>
      <c r="E135" s="30" t="s">
        <v>22</v>
      </c>
      <c r="F135" s="45">
        <v>15422</v>
      </c>
      <c r="G135" s="26">
        <v>28000</v>
      </c>
      <c r="H135" s="45">
        <v>28000</v>
      </c>
      <c r="I135" s="24"/>
      <c r="J135" s="24"/>
      <c r="K135" s="24"/>
      <c r="L135" s="24"/>
    </row>
    <row r="136" spans="1:12" ht="12" customHeight="1">
      <c r="A136" s="38"/>
      <c r="B136" s="37"/>
      <c r="C136" s="37"/>
      <c r="D136" s="37"/>
      <c r="E136" s="20" t="s">
        <v>21</v>
      </c>
      <c r="F136" s="18">
        <f>SUM(F134:F135)</f>
        <v>35422</v>
      </c>
      <c r="G136" s="19">
        <f>SUM(G134:G135)</f>
        <v>35000</v>
      </c>
      <c r="H136" s="18">
        <f>SUM(H134:H135)</f>
        <v>35000</v>
      </c>
      <c r="I136" s="17"/>
      <c r="J136" s="17"/>
      <c r="K136" s="17"/>
      <c r="L136" s="17"/>
    </row>
    <row r="137" spans="1:12" ht="12" customHeight="1">
      <c r="A137" s="14"/>
      <c r="B137" s="44"/>
      <c r="C137" s="44"/>
      <c r="D137" s="44"/>
      <c r="E137" s="12"/>
      <c r="F137" s="16"/>
      <c r="H137" s="16"/>
    </row>
    <row r="138" spans="1:12" ht="12" customHeight="1">
      <c r="A138" s="43" t="s">
        <v>19</v>
      </c>
      <c r="B138" s="42" t="s">
        <v>18</v>
      </c>
      <c r="C138" s="40"/>
      <c r="D138" s="39"/>
      <c r="E138" s="27" t="s">
        <v>20</v>
      </c>
      <c r="F138" s="25">
        <v>12493</v>
      </c>
      <c r="G138" s="26">
        <v>13118</v>
      </c>
      <c r="H138" s="25">
        <v>13118</v>
      </c>
      <c r="I138" s="24"/>
      <c r="J138" s="24"/>
      <c r="K138" s="24"/>
      <c r="L138" s="24"/>
    </row>
    <row r="139" spans="1:12" ht="12" customHeight="1">
      <c r="A139" s="43" t="s">
        <v>19</v>
      </c>
      <c r="B139" s="42" t="s">
        <v>18</v>
      </c>
      <c r="C139" s="40"/>
      <c r="D139" s="39"/>
      <c r="E139" s="27" t="s">
        <v>17</v>
      </c>
      <c r="F139" s="25">
        <v>4997</v>
      </c>
      <c r="G139" s="26">
        <v>5247</v>
      </c>
      <c r="H139" s="25">
        <v>5182</v>
      </c>
      <c r="I139" s="24"/>
      <c r="J139" s="24"/>
      <c r="K139" s="24"/>
      <c r="L139" s="24"/>
    </row>
    <row r="140" spans="1:12" ht="12" customHeight="1">
      <c r="A140" s="38"/>
      <c r="B140" s="37"/>
      <c r="C140" s="37"/>
      <c r="D140" s="37"/>
      <c r="E140" s="20" t="s">
        <v>16</v>
      </c>
      <c r="F140" s="18">
        <f>SUM(F138:F139)</f>
        <v>17490</v>
      </c>
      <c r="G140" s="19">
        <f>SUM(G138:G139)</f>
        <v>18365</v>
      </c>
      <c r="H140" s="18">
        <f>SUM(H138:H139)</f>
        <v>18300</v>
      </c>
      <c r="I140" s="17"/>
      <c r="J140" s="17"/>
      <c r="K140" s="17"/>
      <c r="L140" s="17"/>
    </row>
    <row r="141" spans="1:12" ht="12" customHeight="1">
      <c r="A141" s="38"/>
      <c r="B141" s="37"/>
      <c r="C141" s="37"/>
      <c r="D141" s="37"/>
      <c r="E141" s="36"/>
      <c r="F141" s="16"/>
      <c r="H141" s="16"/>
    </row>
    <row r="142" spans="1:12" ht="12" customHeight="1">
      <c r="A142" s="43" t="s">
        <v>15</v>
      </c>
      <c r="B142" s="42" t="s">
        <v>14</v>
      </c>
      <c r="C142" s="40"/>
      <c r="D142" s="39"/>
      <c r="E142" s="27" t="s">
        <v>9</v>
      </c>
      <c r="F142" s="25">
        <v>1000</v>
      </c>
      <c r="G142" s="26">
        <v>0</v>
      </c>
      <c r="H142" s="25">
        <v>0</v>
      </c>
      <c r="I142" s="24"/>
      <c r="J142" s="24"/>
      <c r="K142" s="24"/>
      <c r="L142" s="24"/>
    </row>
    <row r="143" spans="1:12" ht="12" customHeight="1">
      <c r="A143" s="41"/>
      <c r="B143" s="40"/>
      <c r="C143" s="40"/>
      <c r="D143" s="39"/>
      <c r="E143" s="20" t="s">
        <v>13</v>
      </c>
      <c r="F143" s="18">
        <f>SUM(F142:F142)</f>
        <v>1000</v>
      </c>
      <c r="G143" s="19">
        <v>0</v>
      </c>
      <c r="H143" s="18">
        <f>SUM(H142:H142)</f>
        <v>0</v>
      </c>
      <c r="I143" s="17"/>
      <c r="J143" s="17"/>
      <c r="K143" s="17"/>
      <c r="L143" s="17"/>
    </row>
    <row r="144" spans="1:12" ht="12" customHeight="1" thickBot="1">
      <c r="A144" s="38"/>
      <c r="B144" s="37"/>
      <c r="C144" s="37"/>
      <c r="D144" s="37"/>
      <c r="E144" s="36"/>
      <c r="F144" s="16"/>
      <c r="H144" s="16"/>
    </row>
    <row r="145" spans="1:12" ht="12" customHeight="1" thickBot="1">
      <c r="A145" s="14"/>
      <c r="B145" s="13"/>
      <c r="C145" s="13"/>
      <c r="D145" s="13"/>
      <c r="E145" s="15" t="s">
        <v>12</v>
      </c>
      <c r="F145" s="7">
        <f>SUM(F132+F136+F140+F143)</f>
        <v>64680</v>
      </c>
      <c r="G145" s="7">
        <f>SUM(G132+G136+G140+G143)</f>
        <v>67865</v>
      </c>
      <c r="H145" s="7">
        <f>SUM(H132+H136+H140+H143)</f>
        <v>60800</v>
      </c>
      <c r="I145" s="6"/>
      <c r="J145" s="6"/>
      <c r="K145" s="6"/>
      <c r="L145" s="6"/>
    </row>
    <row r="146" spans="1:12" ht="12" customHeight="1">
      <c r="A146" s="38"/>
      <c r="B146" s="37"/>
      <c r="C146" s="37"/>
      <c r="D146" s="37"/>
      <c r="E146" s="36"/>
      <c r="F146" s="16"/>
      <c r="H146" s="16"/>
    </row>
    <row r="147" spans="1:12" ht="12" customHeight="1">
      <c r="A147" s="167" t="s">
        <v>11</v>
      </c>
      <c r="B147" s="167"/>
      <c r="C147" s="35"/>
      <c r="D147" s="35"/>
      <c r="E147" s="34"/>
      <c r="F147" s="32"/>
      <c r="G147" s="33"/>
      <c r="H147" s="32"/>
      <c r="I147" s="31"/>
      <c r="J147" s="31"/>
      <c r="K147" s="31"/>
      <c r="L147" s="31"/>
    </row>
    <row r="148" spans="1:12" ht="12" customHeight="1">
      <c r="A148" s="29" t="s">
        <v>8</v>
      </c>
      <c r="B148" s="28" t="s">
        <v>10</v>
      </c>
      <c r="C148" s="22"/>
      <c r="D148" s="21"/>
      <c r="E148" s="30" t="s">
        <v>9</v>
      </c>
      <c r="F148" s="25">
        <v>4000</v>
      </c>
      <c r="G148" s="26">
        <v>4000</v>
      </c>
      <c r="H148" s="25">
        <v>1777</v>
      </c>
      <c r="I148" s="24"/>
      <c r="J148" s="24"/>
      <c r="K148" s="24"/>
      <c r="L148" s="24"/>
    </row>
    <row r="149" spans="1:12" ht="12" customHeight="1">
      <c r="A149" s="29" t="s">
        <v>8</v>
      </c>
      <c r="B149" s="28" t="s">
        <v>7</v>
      </c>
      <c r="C149" s="22"/>
      <c r="D149" s="21"/>
      <c r="E149" s="27" t="s">
        <v>6</v>
      </c>
      <c r="F149" s="25">
        <v>4818</v>
      </c>
      <c r="G149" s="26">
        <v>4000</v>
      </c>
      <c r="H149" s="25">
        <f>4000+7566</f>
        <v>11566</v>
      </c>
      <c r="I149" s="24"/>
      <c r="J149" s="24"/>
      <c r="K149" s="24"/>
      <c r="L149" s="24"/>
    </row>
    <row r="150" spans="1:12" ht="12" customHeight="1">
      <c r="A150" s="23"/>
      <c r="B150" s="22"/>
      <c r="C150" s="22"/>
      <c r="D150" s="21"/>
      <c r="E150" s="20" t="s">
        <v>5</v>
      </c>
      <c r="F150" s="18">
        <f>SUM(F148:F149)</f>
        <v>8818</v>
      </c>
      <c r="G150" s="19">
        <f>SUM(G148:G149)</f>
        <v>8000</v>
      </c>
      <c r="H150" s="18">
        <f>SUM(H148:H149)</f>
        <v>13343</v>
      </c>
      <c r="I150" s="17"/>
      <c r="J150" s="17"/>
      <c r="K150" s="17"/>
      <c r="L150" s="17"/>
    </row>
    <row r="151" spans="1:12" ht="12" customHeight="1" thickBot="1">
      <c r="A151" s="14"/>
      <c r="B151" s="13"/>
      <c r="C151" s="13"/>
      <c r="D151" s="13"/>
      <c r="E151" s="12"/>
      <c r="F151" s="16"/>
      <c r="H151" s="16"/>
    </row>
    <row r="152" spans="1:12" ht="12" customHeight="1" thickBot="1">
      <c r="A152" s="14"/>
      <c r="B152" s="13"/>
      <c r="C152" s="13"/>
      <c r="D152" s="13"/>
      <c r="E152" s="15" t="s">
        <v>5</v>
      </c>
      <c r="F152" s="7">
        <f>SUM(F150)</f>
        <v>8818</v>
      </c>
      <c r="G152" s="7">
        <f>SUM(G150)</f>
        <v>8000</v>
      </c>
      <c r="H152" s="7">
        <f>SUM(H150)</f>
        <v>13343</v>
      </c>
      <c r="I152" s="6"/>
      <c r="J152" s="6"/>
      <c r="K152" s="6"/>
      <c r="L152" s="6"/>
    </row>
    <row r="153" spans="1:12" ht="12" customHeight="1">
      <c r="A153" s="14"/>
      <c r="B153" s="13"/>
      <c r="C153" s="13"/>
      <c r="D153" s="13"/>
      <c r="E153" s="12"/>
      <c r="F153" s="11"/>
      <c r="H153" s="11"/>
    </row>
    <row r="154" spans="1:12" ht="12" customHeight="1" thickBot="1"/>
    <row r="155" spans="1:12" ht="12" customHeight="1" thickBot="1">
      <c r="A155" s="10" t="s">
        <v>4</v>
      </c>
      <c r="B155" s="9"/>
      <c r="C155" s="9"/>
      <c r="D155" s="9"/>
      <c r="E155" s="8" t="s">
        <v>3</v>
      </c>
      <c r="F155" s="7">
        <f>SUM(F56+F86+F113+F124+F145+F152)</f>
        <v>247939</v>
      </c>
      <c r="G155" s="7">
        <f>SUM(G56+G86+G113+G124+G145+G152)</f>
        <v>455240</v>
      </c>
      <c r="H155" s="7">
        <f>SUM(H56+H86+H113+H124+H145+H152)</f>
        <v>266866</v>
      </c>
      <c r="I155" s="6"/>
      <c r="J155" s="6"/>
      <c r="K155" s="6"/>
      <c r="L155" s="6"/>
    </row>
    <row r="158" spans="1:12" ht="12" customHeight="1">
      <c r="A158" s="1" t="s">
        <v>154</v>
      </c>
    </row>
    <row r="159" spans="1:12" ht="12" customHeight="1">
      <c r="A159" s="5" t="s">
        <v>2</v>
      </c>
      <c r="B159" s="156">
        <f>H155-(H155*1.05)+H155</f>
        <v>253522.7</v>
      </c>
      <c r="C159" s="156"/>
      <c r="D159" s="5" t="s">
        <v>155</v>
      </c>
      <c r="E159" s="5"/>
      <c r="F159" s="4"/>
    </row>
    <row r="160" spans="1:12" ht="12" customHeight="1">
      <c r="A160" s="5" t="s">
        <v>1</v>
      </c>
      <c r="B160" s="156">
        <f>(H155*1.05)</f>
        <v>280209.3</v>
      </c>
      <c r="C160" s="156"/>
      <c r="D160" s="5" t="s">
        <v>0</v>
      </c>
      <c r="E160" s="5"/>
      <c r="F160" s="4"/>
    </row>
  </sheetData>
  <mergeCells count="15">
    <mergeCell ref="B159:C159"/>
    <mergeCell ref="B160:C160"/>
    <mergeCell ref="A1:B1"/>
    <mergeCell ref="C1:K1"/>
    <mergeCell ref="A2:M2"/>
    <mergeCell ref="A26:D26"/>
    <mergeCell ref="A59:D59"/>
    <mergeCell ref="A89:D89"/>
    <mergeCell ref="A117:E117"/>
    <mergeCell ref="B118:D118"/>
    <mergeCell ref="B121:D121"/>
    <mergeCell ref="A126:D126"/>
    <mergeCell ref="A147:B147"/>
    <mergeCell ref="B119:D119"/>
    <mergeCell ref="B120:D120"/>
  </mergeCells>
  <phoneticPr fontId="10" type="noConversion"/>
  <dataValidations count="1">
    <dataValidation type="decimal" operator="greaterThanOrEqual" allowBlank="1" showInputMessage="1" showErrorMessage="1" errorTitle="Debit/ Credit Amount" error="Entry must be greater than 0" sqref="F6:F10 F134:F135 H6:H10 H134:H135 H79:H83 F79:F83">
      <formula1>0</formula1>
    </dataValidation>
  </dataValidations>
  <printOptions horizontalCentered="1"/>
  <pageMargins left="0.25" right="0.25" top="0.72" bottom="0.5" header="0.09" footer="0.25"/>
  <headerFooter>
    <oddHeader>&amp;R&amp;"Verdana,Bold"&amp;12&amp;K000000_x000D_</oddHeader>
    <oddFooter>&amp;L&amp;"Arial,Regular"&amp;8&amp;P&amp;R&amp;"Verdana,Bold"&amp;8V2_x000D_P. Tran 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:H26"/>
  <sheetViews>
    <sheetView view="pageLayout" workbookViewId="0">
      <selection activeCell="E11" sqref="E11"/>
    </sheetView>
  </sheetViews>
  <sheetFormatPr baseColWidth="10" defaultRowHeight="16" x14ac:dyDescent="0"/>
  <cols>
    <col min="1" max="1" width="8.28515625" style="129" customWidth="1"/>
    <col min="2" max="2" width="26.7109375" style="126" customWidth="1"/>
    <col min="3" max="3" width="10.140625" style="128" customWidth="1"/>
    <col min="4" max="4" width="16.7109375" style="126" customWidth="1"/>
    <col min="5" max="5" width="17.5703125" style="127" customWidth="1"/>
    <col min="6" max="6" width="11.85546875" style="127" customWidth="1"/>
    <col min="7" max="7" width="12" style="127" customWidth="1"/>
    <col min="8" max="8" width="11.5703125" style="127" bestFit="1" customWidth="1"/>
    <col min="9" max="16384" width="10.7109375" style="126"/>
  </cols>
  <sheetData>
    <row r="1" spans="1:8" ht="21">
      <c r="A1" s="171" t="s">
        <v>153</v>
      </c>
      <c r="B1" s="171"/>
      <c r="C1" s="171"/>
      <c r="D1" s="171"/>
      <c r="E1" s="171"/>
      <c r="F1" s="171"/>
      <c r="G1" s="171"/>
      <c r="H1" s="171"/>
    </row>
    <row r="2" spans="1:8">
      <c r="E2" s="153" t="s">
        <v>152</v>
      </c>
    </row>
    <row r="3" spans="1:8">
      <c r="E3" s="152" t="s">
        <v>151</v>
      </c>
      <c r="F3" s="172" t="s">
        <v>150</v>
      </c>
      <c r="G3" s="173"/>
      <c r="H3" s="174"/>
    </row>
    <row r="4" spans="1:8" s="130" customFormat="1" ht="15">
      <c r="A4" s="146"/>
      <c r="B4" s="141" t="s">
        <v>134</v>
      </c>
      <c r="C4" s="142" t="s">
        <v>133</v>
      </c>
      <c r="D4" s="141" t="s">
        <v>132</v>
      </c>
      <c r="E4" s="151" t="s">
        <v>149</v>
      </c>
      <c r="F4" s="150" t="s">
        <v>148</v>
      </c>
      <c r="G4" s="150" t="s">
        <v>147</v>
      </c>
      <c r="H4" s="150" t="s">
        <v>146</v>
      </c>
    </row>
    <row r="5" spans="1:8" s="130" customFormat="1" ht="15">
      <c r="A5" s="138" t="s">
        <v>145</v>
      </c>
      <c r="B5" s="137" t="s">
        <v>108</v>
      </c>
      <c r="C5" s="139" t="s">
        <v>143</v>
      </c>
      <c r="D5" s="149" t="s">
        <v>144</v>
      </c>
      <c r="E5" s="134"/>
      <c r="F5" s="134">
        <v>50000</v>
      </c>
      <c r="G5" s="134"/>
      <c r="H5" s="134"/>
    </row>
    <row r="6" spans="1:8" s="130" customFormat="1" ht="15">
      <c r="A6" s="139" t="s">
        <v>103</v>
      </c>
      <c r="B6" s="137" t="s">
        <v>102</v>
      </c>
      <c r="C6" s="139" t="s">
        <v>137</v>
      </c>
      <c r="D6" s="135" t="s">
        <v>136</v>
      </c>
      <c r="E6" s="134">
        <v>4000</v>
      </c>
      <c r="F6" s="134"/>
      <c r="G6" s="134"/>
      <c r="H6" s="134"/>
    </row>
    <row r="7" spans="1:8" s="130" customFormat="1" ht="15">
      <c r="A7" s="139" t="s">
        <v>103</v>
      </c>
      <c r="B7" s="137" t="s">
        <v>102</v>
      </c>
      <c r="C7" s="139" t="s">
        <v>143</v>
      </c>
      <c r="D7" s="135" t="s">
        <v>142</v>
      </c>
      <c r="E7" s="134"/>
      <c r="F7" s="134">
        <v>600</v>
      </c>
      <c r="G7" s="134"/>
      <c r="H7" s="134"/>
    </row>
    <row r="8" spans="1:8" s="130" customFormat="1" ht="15">
      <c r="A8" s="138" t="s">
        <v>124</v>
      </c>
      <c r="B8" s="137" t="s">
        <v>68</v>
      </c>
      <c r="C8" s="136">
        <v>5000</v>
      </c>
      <c r="D8" s="147" t="s">
        <v>138</v>
      </c>
      <c r="E8" s="134"/>
      <c r="F8" s="134"/>
      <c r="G8" s="134">
        <v>2500</v>
      </c>
      <c r="H8" s="134"/>
    </row>
    <row r="9" spans="1:8" s="130" customFormat="1" ht="15">
      <c r="A9" s="138" t="s">
        <v>124</v>
      </c>
      <c r="B9" s="137" t="s">
        <v>68</v>
      </c>
      <c r="C9" s="136">
        <v>5000</v>
      </c>
      <c r="D9" s="135" t="s">
        <v>136</v>
      </c>
      <c r="E9" s="134">
        <v>1500</v>
      </c>
      <c r="F9" s="134"/>
      <c r="G9" s="134"/>
      <c r="H9" s="134"/>
    </row>
    <row r="10" spans="1:8" s="130" customFormat="1" ht="15">
      <c r="A10" s="138" t="s">
        <v>33</v>
      </c>
      <c r="B10" s="147" t="s">
        <v>32</v>
      </c>
      <c r="C10" s="139" t="s">
        <v>141</v>
      </c>
      <c r="D10" s="147" t="s">
        <v>125</v>
      </c>
      <c r="E10" s="134">
        <f>9500-2222</f>
        <v>7278</v>
      </c>
      <c r="F10" s="134"/>
      <c r="G10" s="134"/>
      <c r="H10" s="134"/>
    </row>
    <row r="11" spans="1:8" s="130" customFormat="1" ht="15">
      <c r="A11" s="148" t="s">
        <v>33</v>
      </c>
      <c r="B11" s="147" t="s">
        <v>32</v>
      </c>
      <c r="C11" s="139" t="s">
        <v>123</v>
      </c>
      <c r="D11" s="147" t="s">
        <v>120</v>
      </c>
      <c r="E11" s="134">
        <v>2245</v>
      </c>
      <c r="F11" s="134"/>
      <c r="G11" s="134"/>
      <c r="H11" s="134"/>
    </row>
    <row r="12" spans="1:8" s="130" customFormat="1" ht="15">
      <c r="A12" s="148" t="s">
        <v>33</v>
      </c>
      <c r="B12" s="147" t="s">
        <v>32</v>
      </c>
      <c r="C12" s="139" t="s">
        <v>139</v>
      </c>
      <c r="D12" s="147" t="s">
        <v>140</v>
      </c>
      <c r="E12" s="134"/>
      <c r="F12" s="134">
        <v>6500</v>
      </c>
      <c r="G12" s="134"/>
      <c r="H12" s="134"/>
    </row>
    <row r="13" spans="1:8" s="130" customFormat="1" ht="15">
      <c r="A13" s="139" t="s">
        <v>8</v>
      </c>
      <c r="B13" s="137" t="s">
        <v>27</v>
      </c>
      <c r="C13" s="139" t="s">
        <v>139</v>
      </c>
      <c r="D13" s="147" t="s">
        <v>138</v>
      </c>
      <c r="E13" s="134"/>
      <c r="F13" s="134"/>
      <c r="G13" s="134">
        <v>6000</v>
      </c>
      <c r="H13" s="134"/>
    </row>
    <row r="14" spans="1:8" s="130" customFormat="1" ht="15">
      <c r="A14" s="139" t="s">
        <v>8</v>
      </c>
      <c r="B14" s="137" t="s">
        <v>27</v>
      </c>
      <c r="C14" s="139" t="s">
        <v>137</v>
      </c>
      <c r="D14" s="147" t="s">
        <v>136</v>
      </c>
      <c r="E14" s="134"/>
      <c r="F14" s="134"/>
      <c r="G14" s="134"/>
      <c r="H14" s="134">
        <v>1000</v>
      </c>
    </row>
    <row r="15" spans="1:8" s="130" customFormat="1" ht="15">
      <c r="A15" s="146" t="s">
        <v>135</v>
      </c>
      <c r="B15" s="144"/>
      <c r="C15" s="145"/>
      <c r="D15" s="144"/>
      <c r="E15" s="143">
        <f>SUM(E5:E14)</f>
        <v>15023</v>
      </c>
      <c r="F15" s="143">
        <f>SUM(F5:F14)</f>
        <v>57100</v>
      </c>
      <c r="G15" s="143">
        <f>SUM(G5:G14)</f>
        <v>8500</v>
      </c>
      <c r="H15" s="143">
        <f>SUM(H5:H14)</f>
        <v>1000</v>
      </c>
    </row>
    <row r="16" spans="1:8" s="130" customFormat="1" ht="15">
      <c r="A16" s="138"/>
      <c r="B16" s="135"/>
      <c r="C16" s="136"/>
      <c r="D16" s="135"/>
      <c r="E16" s="134"/>
      <c r="F16" s="134"/>
      <c r="G16" s="134"/>
      <c r="H16" s="134"/>
    </row>
    <row r="17" spans="1:8" s="130" customFormat="1" ht="15">
      <c r="A17" s="133"/>
      <c r="C17" s="132"/>
      <c r="E17" s="131"/>
      <c r="F17" s="131"/>
      <c r="G17" s="131"/>
      <c r="H17" s="131"/>
    </row>
    <row r="18" spans="1:8" s="130" customFormat="1" ht="15">
      <c r="A18" s="138"/>
      <c r="B18" s="141" t="s">
        <v>134</v>
      </c>
      <c r="C18" s="142" t="s">
        <v>133</v>
      </c>
      <c r="D18" s="141" t="s">
        <v>132</v>
      </c>
      <c r="E18" s="140" t="s">
        <v>131</v>
      </c>
      <c r="F18" s="131"/>
      <c r="G18" s="131"/>
      <c r="H18" s="131"/>
    </row>
    <row r="19" spans="1:8" s="130" customFormat="1" ht="15">
      <c r="A19" s="138" t="s">
        <v>130</v>
      </c>
      <c r="B19" s="137" t="s">
        <v>87</v>
      </c>
      <c r="C19" s="136">
        <v>5000</v>
      </c>
      <c r="D19" s="135" t="s">
        <v>129</v>
      </c>
      <c r="E19" s="134">
        <v>500</v>
      </c>
      <c r="F19" s="131"/>
      <c r="G19" s="131"/>
      <c r="H19" s="131"/>
    </row>
    <row r="20" spans="1:8" s="130" customFormat="1" ht="15">
      <c r="A20" s="138" t="s">
        <v>128</v>
      </c>
      <c r="B20" s="137" t="s">
        <v>77</v>
      </c>
      <c r="C20" s="136">
        <v>1000</v>
      </c>
      <c r="D20" s="135" t="s">
        <v>125</v>
      </c>
      <c r="E20" s="134">
        <v>12000</v>
      </c>
      <c r="F20" s="131"/>
      <c r="G20" s="131"/>
      <c r="H20" s="131"/>
    </row>
    <row r="21" spans="1:8" s="130" customFormat="1" ht="15">
      <c r="A21" s="138" t="s">
        <v>128</v>
      </c>
      <c r="B21" s="137" t="s">
        <v>77</v>
      </c>
      <c r="C21" s="136">
        <v>2000</v>
      </c>
      <c r="D21" s="135" t="s">
        <v>127</v>
      </c>
      <c r="E21" s="134">
        <v>4000</v>
      </c>
      <c r="F21" s="131"/>
      <c r="G21" s="131"/>
      <c r="H21" s="131"/>
    </row>
    <row r="22" spans="1:8" s="130" customFormat="1" ht="15">
      <c r="A22" s="138" t="s">
        <v>124</v>
      </c>
      <c r="B22" s="137" t="s">
        <v>68</v>
      </c>
      <c r="C22" s="139" t="s">
        <v>126</v>
      </c>
      <c r="D22" s="135" t="s">
        <v>125</v>
      </c>
      <c r="E22" s="134">
        <v>9000</v>
      </c>
      <c r="F22" s="131"/>
      <c r="G22" s="131"/>
      <c r="H22" s="131"/>
    </row>
    <row r="23" spans="1:8" s="130" customFormat="1" ht="15">
      <c r="A23" s="138" t="s">
        <v>124</v>
      </c>
      <c r="B23" s="137" t="s">
        <v>68</v>
      </c>
      <c r="C23" s="139" t="s">
        <v>123</v>
      </c>
      <c r="D23" s="135" t="s">
        <v>120</v>
      </c>
      <c r="E23" s="134">
        <v>2300</v>
      </c>
      <c r="F23" s="131"/>
      <c r="G23" s="131"/>
      <c r="H23" s="131"/>
    </row>
    <row r="24" spans="1:8" s="130" customFormat="1" ht="15">
      <c r="A24" s="138" t="s">
        <v>122</v>
      </c>
      <c r="B24" s="137" t="s">
        <v>121</v>
      </c>
      <c r="C24" s="136">
        <v>3000</v>
      </c>
      <c r="D24" s="135" t="s">
        <v>120</v>
      </c>
      <c r="E24" s="134">
        <v>65</v>
      </c>
      <c r="F24" s="131"/>
      <c r="G24" s="131"/>
      <c r="H24" s="131"/>
    </row>
    <row r="25" spans="1:8" s="130" customFormat="1" ht="15">
      <c r="A25" s="133"/>
      <c r="C25" s="132"/>
      <c r="E25" s="131"/>
      <c r="F25" s="131"/>
      <c r="G25" s="131"/>
      <c r="H25" s="131"/>
    </row>
    <row r="26" spans="1:8" s="130" customFormat="1" ht="15">
      <c r="A26" s="133"/>
      <c r="C26" s="132"/>
      <c r="E26" s="131"/>
      <c r="F26" s="131"/>
      <c r="G26" s="131"/>
      <c r="H26" s="131"/>
    </row>
  </sheetData>
  <mergeCells count="2">
    <mergeCell ref="A1:H1"/>
    <mergeCell ref="F3:H3"/>
  </mergeCells>
  <phoneticPr fontId="10" type="noConversion"/>
  <pageMargins left="0.31" right="0.18" top="1" bottom="1" header="0.5" footer="0.5"/>
  <pageSetup scale="85" orientation="landscape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FY12-13 PERKINS RECOMMENDATION</vt:lpstr>
      <vt:lpstr>NOT RECOMMENDED</vt:lpstr>
    </vt:vector>
  </TitlesOfParts>
  <Company>Foothill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Tran</dc:creator>
  <cp:lastModifiedBy>Darya Gilani</cp:lastModifiedBy>
  <cp:lastPrinted>2012-08-01T17:47:22Z</cp:lastPrinted>
  <dcterms:created xsi:type="dcterms:W3CDTF">2012-03-01T23:51:43Z</dcterms:created>
  <dcterms:modified xsi:type="dcterms:W3CDTF">2012-12-10T17:58:45Z</dcterms:modified>
</cp:coreProperties>
</file>