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emf" ContentType="image/x-em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122"/>
  <workbookPr showInkAnnotation="0" checkCompatibility="1" autoCompressPictures="0"/>
  <bookViews>
    <workbookView xWindow="240" yWindow="240" windowWidth="25720" windowHeight="15240" tabRatio="500"/>
  </bookViews>
  <sheets>
    <sheet name="FY 16-17 PERKINS worksheet" sheetId="1" r:id="rId1"/>
  </sheets>
  <definedNames>
    <definedName name="_xlnm.Print_Area" localSheetId="0">'FY 16-17 PERKINS worksheet'!$A$1:$M$158</definedName>
    <definedName name="_xlnm.Print_Titles" localSheetId="0">'FY 16-17 PERKINS worksheet'!$3:$3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53" i="1" l="1"/>
  <c r="M46" i="1"/>
  <c r="M39" i="1"/>
  <c r="M33" i="1"/>
  <c r="M25" i="1"/>
  <c r="M18" i="1"/>
  <c r="M11" i="1"/>
  <c r="M54" i="1"/>
  <c r="G59" i="1"/>
  <c r="G61" i="1"/>
  <c r="F64" i="1"/>
  <c r="G64" i="1"/>
  <c r="L64" i="1"/>
  <c r="F70" i="1"/>
  <c r="G70" i="1"/>
  <c r="L70" i="1"/>
  <c r="F79" i="1"/>
  <c r="G79" i="1"/>
  <c r="L79" i="1"/>
  <c r="G82" i="1"/>
  <c r="G84" i="1"/>
  <c r="F88" i="1"/>
  <c r="G88" i="1"/>
  <c r="L88" i="1"/>
  <c r="F89" i="1"/>
  <c r="G89" i="1"/>
  <c r="L89" i="1"/>
  <c r="F95" i="1"/>
  <c r="G95" i="1"/>
  <c r="L95" i="1"/>
  <c r="F103" i="1"/>
  <c r="G103" i="1"/>
  <c r="L103" i="1"/>
  <c r="F108" i="1"/>
  <c r="G108" i="1"/>
  <c r="L108" i="1"/>
  <c r="F109" i="1"/>
  <c r="G109" i="1"/>
  <c r="L109" i="1"/>
  <c r="L140" i="1"/>
  <c r="L134" i="1"/>
  <c r="L142" i="1"/>
  <c r="L53" i="1"/>
  <c r="L46" i="1"/>
  <c r="L39" i="1"/>
  <c r="L33" i="1"/>
  <c r="L25" i="1"/>
  <c r="L18" i="1"/>
  <c r="L11" i="1"/>
  <c r="L54" i="1"/>
  <c r="L149" i="1"/>
  <c r="L151" i="1"/>
  <c r="L119" i="1"/>
  <c r="L127" i="1"/>
  <c r="L128" i="1"/>
  <c r="L153" i="1"/>
  <c r="G115" i="1"/>
  <c r="G119" i="1"/>
  <c r="F119" i="1"/>
  <c r="G123" i="1"/>
  <c r="F127" i="1"/>
  <c r="G127" i="1"/>
  <c r="K142" i="1"/>
  <c r="G11" i="1"/>
  <c r="G18" i="1"/>
  <c r="G25" i="1"/>
  <c r="G33" i="1"/>
  <c r="G39" i="1"/>
  <c r="G46" i="1"/>
  <c r="G53" i="1"/>
  <c r="G54" i="1"/>
  <c r="F11" i="1"/>
  <c r="F18" i="1"/>
  <c r="F25" i="1"/>
  <c r="F33" i="1"/>
  <c r="F39" i="1"/>
  <c r="F46" i="1"/>
  <c r="F53" i="1"/>
  <c r="F54" i="1"/>
  <c r="F128" i="1"/>
  <c r="G128" i="1"/>
  <c r="F134" i="1"/>
  <c r="G134" i="1"/>
  <c r="F140" i="1"/>
  <c r="G140" i="1"/>
  <c r="F142" i="1"/>
  <c r="G142" i="1"/>
  <c r="F149" i="1"/>
  <c r="G149" i="1"/>
  <c r="F151" i="1"/>
  <c r="G151" i="1"/>
  <c r="F153" i="1"/>
  <c r="G153" i="1"/>
</calcChain>
</file>

<file path=xl/sharedStrings.xml><?xml version="1.0" encoding="utf-8"?>
<sst xmlns="http://schemas.openxmlformats.org/spreadsheetml/2006/main" count="380" uniqueCount="153">
  <si>
    <t>TOTAL</t>
  </si>
  <si>
    <t xml:space="preserve">TOTAL </t>
  </si>
  <si>
    <t>TOTAL ADMIN</t>
    <phoneticPr fontId="0" type="noConversion"/>
  </si>
  <si>
    <t>01</t>
    <phoneticPr fontId="0" type="noConversion"/>
  </si>
  <si>
    <t>4000 Supplies &amp; Materials</t>
    <phoneticPr fontId="0" type="noConversion"/>
  </si>
  <si>
    <t>ADMINISTRATION</t>
  </si>
  <si>
    <t>TOTAL ACROSS</t>
    <phoneticPr fontId="0" type="noConversion"/>
  </si>
  <si>
    <t>TOTAL OTI</t>
    <phoneticPr fontId="0" type="noConversion"/>
  </si>
  <si>
    <t>3000 Employee Benefits</t>
  </si>
  <si>
    <t xml:space="preserve">Occupational Training Institute </t>
  </si>
  <si>
    <t>2000 Non-Instructional Salaries</t>
  </si>
  <si>
    <t>TOTAL MARKETING</t>
    <phoneticPr fontId="0" type="noConversion"/>
  </si>
  <si>
    <t>Marketing</t>
    <phoneticPr fontId="0" type="noConversion"/>
  </si>
  <si>
    <t xml:space="preserve">6000 Capital Outlay </t>
  </si>
  <si>
    <t>ACROSS PROGRAMS</t>
  </si>
  <si>
    <t>TOTAL PSME</t>
  </si>
  <si>
    <t>4000 Supplies &amp; Materials</t>
  </si>
  <si>
    <t>1000 Instructional Salaries</t>
  </si>
  <si>
    <t>3000 Employee Benefits</t>
    <phoneticPr fontId="0" type="noConversion"/>
  </si>
  <si>
    <t>2000 Non-Instructional Salaries</t>
    <phoneticPr fontId="0" type="noConversion"/>
  </si>
  <si>
    <t>TOTAL THEATRE TECH</t>
    <phoneticPr fontId="0" type="noConversion"/>
  </si>
  <si>
    <t>Theatre Technology &amp; Design</t>
    <phoneticPr fontId="0" type="noConversion"/>
  </si>
  <si>
    <t>1006.00</t>
    <phoneticPr fontId="0" type="noConversion"/>
  </si>
  <si>
    <t>TOTAL MUSIC TECH</t>
    <phoneticPr fontId="0" type="noConversion"/>
  </si>
  <si>
    <t>Music Technology</t>
    <phoneticPr fontId="0" type="noConversion"/>
  </si>
  <si>
    <t>1005.00</t>
    <phoneticPr fontId="0" type="noConversion"/>
  </si>
  <si>
    <t>TOTAL APP PHOTO</t>
    <phoneticPr fontId="0" type="noConversion"/>
  </si>
  <si>
    <t>Applied Photography</t>
    <phoneticPr fontId="0" type="noConversion"/>
  </si>
  <si>
    <t>1012.00</t>
    <phoneticPr fontId="0" type="noConversion"/>
  </si>
  <si>
    <t>FINE ARTS &amp; COMMUNICATION</t>
  </si>
  <si>
    <t>TOTAL BSS</t>
    <phoneticPr fontId="0" type="noConversion"/>
  </si>
  <si>
    <t>TOTAL SMALL BUS</t>
    <phoneticPr fontId="0" type="noConversion"/>
  </si>
  <si>
    <t>6000 Capital Outlay</t>
  </si>
  <si>
    <t>Small Business</t>
    <phoneticPr fontId="0" type="noConversion"/>
  </si>
  <si>
    <t>0505.00</t>
    <phoneticPr fontId="0" type="noConversion"/>
  </si>
  <si>
    <t xml:space="preserve">1000 Instructional Salaries </t>
  </si>
  <si>
    <t>2206.10</t>
    <phoneticPr fontId="0" type="noConversion"/>
  </si>
  <si>
    <t>TOTAL CHILD DEV</t>
    <phoneticPr fontId="0" type="noConversion"/>
  </si>
  <si>
    <t>Child Development</t>
    <phoneticPr fontId="0" type="noConversion"/>
  </si>
  <si>
    <t>1305.00</t>
    <phoneticPr fontId="0" type="noConversion"/>
  </si>
  <si>
    <t>TOTAL ACCOUNTING</t>
  </si>
  <si>
    <t>Accounting</t>
    <phoneticPr fontId="0" type="noConversion"/>
  </si>
  <si>
    <t>0502.00</t>
    <phoneticPr fontId="0" type="noConversion"/>
  </si>
  <si>
    <t xml:space="preserve">3000 Employee Benefits </t>
  </si>
  <si>
    <t>BUSINESS &amp; SOCIAL SCIENCES</t>
  </si>
  <si>
    <t>TOTAL BHS</t>
    <phoneticPr fontId="0" type="noConversion"/>
  </si>
  <si>
    <t>TOTAL VET TECH</t>
    <phoneticPr fontId="0" type="noConversion"/>
  </si>
  <si>
    <t>Veterinary Technology</t>
  </si>
  <si>
    <t>0102.10</t>
    <phoneticPr fontId="0" type="noConversion"/>
  </si>
  <si>
    <t>TOTAL RESP THER</t>
    <phoneticPr fontId="0" type="noConversion"/>
  </si>
  <si>
    <t>Respiratory Therapy</t>
  </si>
  <si>
    <t>1210.00</t>
    <phoneticPr fontId="0" type="noConversion"/>
  </si>
  <si>
    <t>TOTAL RAD TECH</t>
    <phoneticPr fontId="0" type="noConversion"/>
  </si>
  <si>
    <t>Radiologic Technology</t>
  </si>
  <si>
    <t>1225.00</t>
    <phoneticPr fontId="0" type="noConversion"/>
  </si>
  <si>
    <t>1000 Instructional Salaries</t>
    <phoneticPr fontId="0" type="noConversion"/>
  </si>
  <si>
    <t>TOTAL PHARM TECH</t>
    <phoneticPr fontId="0" type="noConversion"/>
  </si>
  <si>
    <t>Pharmacy Technology</t>
  </si>
  <si>
    <t>1221.00</t>
    <phoneticPr fontId="0" type="noConversion"/>
  </si>
  <si>
    <t>TOTAL PARAMEDIC</t>
    <phoneticPr fontId="0" type="noConversion"/>
  </si>
  <si>
    <t>Paramedic</t>
  </si>
  <si>
    <t>1251.00</t>
    <phoneticPr fontId="0" type="noConversion"/>
  </si>
  <si>
    <t>TOTAL DMS</t>
    <phoneticPr fontId="0" type="noConversion"/>
  </si>
  <si>
    <t>Diagnostic Medical Sonography</t>
  </si>
  <si>
    <t>1227.00</t>
    <phoneticPr fontId="0" type="noConversion"/>
  </si>
  <si>
    <t>TOTAL DH &amp; DA</t>
    <phoneticPr fontId="0" type="noConversion"/>
  </si>
  <si>
    <t>Dental Hygiene &amp; Dental Assisting</t>
  </si>
  <si>
    <t>1240.00</t>
    <phoneticPr fontId="0" type="noConversion"/>
  </si>
  <si>
    <t>BIOLOGICAL &amp; HEALTH SCIENCES</t>
  </si>
  <si>
    <t>REQUESTED</t>
  </si>
  <si>
    <t>ALLOCATION 11-12</t>
  </si>
  <si>
    <t>ACCOUNT NO.</t>
  </si>
  <si>
    <t>PROGRAM</t>
  </si>
  <si>
    <t>TOP/ACTEP</t>
  </si>
  <si>
    <t>Accounting</t>
  </si>
  <si>
    <t>Child Development</t>
  </si>
  <si>
    <t>Small Business</t>
  </si>
  <si>
    <t>Applied Photography</t>
  </si>
  <si>
    <t>Music Technology</t>
  </si>
  <si>
    <t>Theatre Technology &amp; Design</t>
  </si>
  <si>
    <t>1006.00</t>
  </si>
  <si>
    <t xml:space="preserve">2000 Non-Instructional Salaries </t>
  </si>
  <si>
    <t>5000 Other Oper Expenses &amp; Services</t>
  </si>
  <si>
    <t>TOTAL FAC</t>
  </si>
  <si>
    <t>Nanoscience</t>
  </si>
  <si>
    <t>0999.00</t>
  </si>
  <si>
    <t>If allocation from state is lower, the reductions are decided at each division and divided equally.</t>
  </si>
  <si>
    <t xml:space="preserve">$  </t>
  </si>
  <si>
    <t xml:space="preserve">$ </t>
  </si>
  <si>
    <t>02</t>
  </si>
  <si>
    <t>TOTAL GIST</t>
  </si>
  <si>
    <t>2206.10</t>
  </si>
  <si>
    <t>PHYSICAL SCIENCES, MATHEMATICS &amp; ENGINEERING</t>
  </si>
  <si>
    <t>2000 Non-instructional Salaries</t>
  </si>
  <si>
    <t>TOTAL NANOSCIENCE</t>
  </si>
  <si>
    <t>01</t>
  </si>
  <si>
    <t>Geographic Info Systems Tech</t>
  </si>
  <si>
    <t>Workforce Development</t>
  </si>
  <si>
    <t>0708.00</t>
  </si>
  <si>
    <t>Enterprise Networking</t>
  </si>
  <si>
    <t>TOTAL Enterprise Networking</t>
  </si>
  <si>
    <t>WWG Approved Allocations</t>
  </si>
  <si>
    <t xml:space="preserve">Workforce Workgroup Recommended Perkins IC 2016-2017  Allocations to PaRC   </t>
  </si>
  <si>
    <t>clinical lab asst</t>
  </si>
  <si>
    <t>upgrade lab &amp; instr materials</t>
  </si>
  <si>
    <t>prof. development&amp; licensing</t>
  </si>
  <si>
    <t>to develop testing scenarios</t>
  </si>
  <si>
    <t>upgraad and maintain lab equip</t>
  </si>
  <si>
    <t xml:space="preserve"> WORKFORCE DEVELOPMENT &amp; INSTITUTIONAL ADVANCEMENT             </t>
  </si>
  <si>
    <t>Nat board exam practice &amp; Instruct materials</t>
  </si>
  <si>
    <t>greater teacher/student ratio, prep for licensing exams</t>
  </si>
  <si>
    <t>professional development</t>
  </si>
  <si>
    <t>high fidelity manikins</t>
  </si>
  <si>
    <t>assessing scenario based testing</t>
  </si>
  <si>
    <t>update periodicals, reference mat,software</t>
  </si>
  <si>
    <t>medical "crash" carts</t>
  </si>
  <si>
    <t xml:space="preserve"> </t>
  </si>
  <si>
    <t>teaching aids and computer modules</t>
  </si>
  <si>
    <t>upgrade lab equipment</t>
  </si>
  <si>
    <t>one on one skill assessment</t>
  </si>
  <si>
    <t>TEA's for animal care( during break)</t>
  </si>
  <si>
    <t>laboratory supplies &amp; equipment</t>
  </si>
  <si>
    <t>radiograph equipment</t>
  </si>
  <si>
    <t>develop &amp; research business pedagogy</t>
  </si>
  <si>
    <t>promotional recruitment materials</t>
  </si>
  <si>
    <t>professional development, memberships</t>
  </si>
  <si>
    <t>student advising &amp; support, community partners</t>
  </si>
  <si>
    <t>instructional supplies</t>
  </si>
  <si>
    <t>upgrade remote sensingsoftware/licensing</t>
  </si>
  <si>
    <t xml:space="preserve">research pedagogy to develop internal workshops </t>
  </si>
  <si>
    <t xml:space="preserve"> recruitment promotional materials</t>
  </si>
  <si>
    <t>tutor for intermediate studio course</t>
  </si>
  <si>
    <t>digital/video equipment</t>
  </si>
  <si>
    <t>student lab assistants</t>
  </si>
  <si>
    <t>licensing fees</t>
  </si>
  <si>
    <t>studio &amp; field recording equip</t>
  </si>
  <si>
    <t>student hires to assist in managing costume&amp; scenic property</t>
  </si>
  <si>
    <t>professional dev &amp; emergency care</t>
  </si>
  <si>
    <t>provide tutoring for positioning series classes</t>
  </si>
  <si>
    <t xml:space="preserve">upgrade power &amp; cable supplies  </t>
  </si>
  <si>
    <t xml:space="preserve">installand train in new technology </t>
  </si>
  <si>
    <t>lighting &amp; sound resouces</t>
  </si>
  <si>
    <t>software upgrade&amp; licensing</t>
  </si>
  <si>
    <t>instructional kits</t>
  </si>
  <si>
    <t xml:space="preserve"> recruitment activities</t>
  </si>
  <si>
    <t>prof dev- microscopy training</t>
  </si>
  <si>
    <t>recruitment and promotional brochures</t>
  </si>
  <si>
    <t>online and broadcast media</t>
  </si>
  <si>
    <t xml:space="preserve">Job search workshops </t>
  </si>
  <si>
    <t>Professional development</t>
  </si>
  <si>
    <t>prof development</t>
  </si>
  <si>
    <t xml:space="preserve">Request </t>
  </si>
  <si>
    <t>If allocation from state is higher, it goes to prioritized program improvement area. If substantially higher, WWG will meet and review.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</si>
</sst>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7" x14ac:knownFonts="1">
    <font>
      <sz val="10"/>
      <name val="Verdana"/>
    </font>
    <font>
      <sz val="12"/>
      <color theme="1"/>
      <name val="Calibri"/>
      <family val="2"/>
      <scheme val="minor"/>
    </font>
    <font>
      <sz val="10"/>
      <name val="Verdana"/>
    </font>
    <font>
      <sz val="9"/>
      <name val="Verdana"/>
    </font>
    <font>
      <sz val="9"/>
      <color theme="0"/>
      <name val="Verdana"/>
    </font>
    <font>
      <sz val="9"/>
      <color indexed="9"/>
      <name val="Verdana"/>
    </font>
    <font>
      <b/>
      <sz val="9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8"/>
      <color indexed="10"/>
      <name val="Verdana"/>
    </font>
    <font>
      <b/>
      <sz val="8"/>
      <color indexed="9"/>
      <name val="Verdana"/>
    </font>
    <font>
      <b/>
      <sz val="8"/>
      <color theme="0"/>
      <name val="Verdana"/>
    </font>
    <font>
      <b/>
      <sz val="8"/>
      <name val="Verdana"/>
    </font>
    <font>
      <sz val="8"/>
      <color theme="0"/>
      <name val="Verdana"/>
    </font>
    <font>
      <sz val="8"/>
      <color rgb="FFFF0000"/>
      <name val="Verdana"/>
    </font>
    <font>
      <sz val="8"/>
      <color indexed="9"/>
      <name val="Verdana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9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rgb="FF000000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98">
    <xf numFmtId="0" fontId="0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7">
    <xf numFmtId="0" fontId="0" fillId="0" borderId="0" xfId="0"/>
    <xf numFmtId="0" fontId="3" fillId="0" borderId="0" xfId="0" applyFont="1" applyAlignment="1"/>
    <xf numFmtId="44" fontId="3" fillId="0" borderId="0" xfId="0" applyNumberFormat="1" applyFont="1" applyAlignment="1">
      <alignment horizontal="left"/>
    </xf>
    <xf numFmtId="44" fontId="3" fillId="0" borderId="0" xfId="0" applyNumberFormat="1" applyFont="1" applyAlignment="1">
      <alignment horizontal="right"/>
    </xf>
    <xf numFmtId="44" fontId="3" fillId="2" borderId="0" xfId="0" applyNumberFormat="1" applyFont="1" applyFill="1" applyAlignment="1">
      <alignment horizontal="left"/>
    </xf>
    <xf numFmtId="44" fontId="3" fillId="0" borderId="0" xfId="0" applyNumberFormat="1" applyFont="1" applyBorder="1" applyAlignment="1">
      <alignment horizontal="left"/>
    </xf>
    <xf numFmtId="0" fontId="3" fillId="4" borderId="4" xfId="0" applyFont="1" applyFill="1" applyBorder="1" applyAlignment="1"/>
    <xf numFmtId="44" fontId="3" fillId="4" borderId="4" xfId="0" applyNumberFormat="1" applyFont="1" applyFill="1" applyBorder="1" applyAlignment="1">
      <alignment horizontal="left"/>
    </xf>
    <xf numFmtId="44" fontId="3" fillId="4" borderId="4" xfId="0" applyNumberFormat="1" applyFont="1" applyFill="1" applyBorder="1" applyAlignment="1">
      <alignment horizontal="right"/>
    </xf>
    <xf numFmtId="0" fontId="3" fillId="0" borderId="4" xfId="0" applyFont="1" applyBorder="1" applyAlignment="1"/>
    <xf numFmtId="44" fontId="3" fillId="0" borderId="4" xfId="0" applyNumberFormat="1" applyFont="1" applyBorder="1" applyAlignment="1">
      <alignment horizontal="left"/>
    </xf>
    <xf numFmtId="44" fontId="3" fillId="0" borderId="4" xfId="0" applyNumberFormat="1" applyFont="1" applyBorder="1" applyAlignment="1">
      <alignment horizontal="right"/>
    </xf>
    <xf numFmtId="44" fontId="6" fillId="4" borderId="0" xfId="0" applyNumberFormat="1" applyFont="1" applyFill="1" applyAlignment="1">
      <alignment horizontal="right"/>
    </xf>
    <xf numFmtId="44" fontId="3" fillId="0" borderId="4" xfId="1" applyNumberFormat="1" applyFont="1" applyFill="1" applyBorder="1" applyAlignment="1" applyProtection="1">
      <alignment horizontal="left"/>
      <protection locked="0"/>
    </xf>
    <xf numFmtId="0" fontId="3" fillId="4" borderId="0" xfId="0" applyFont="1" applyFill="1" applyAlignment="1"/>
    <xf numFmtId="0" fontId="3" fillId="4" borderId="0" xfId="0" applyFont="1" applyFill="1" applyBorder="1" applyAlignment="1"/>
    <xf numFmtId="44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/>
    <xf numFmtId="44" fontId="6" fillId="4" borderId="14" xfId="0" applyNumberFormat="1" applyFont="1" applyFill="1" applyBorder="1" applyAlignment="1">
      <alignment horizontal="left"/>
    </xf>
    <xf numFmtId="0" fontId="6" fillId="4" borderId="16" xfId="0" applyFont="1" applyFill="1" applyBorder="1" applyAlignment="1"/>
    <xf numFmtId="0" fontId="3" fillId="0" borderId="0" xfId="0" applyFont="1"/>
    <xf numFmtId="0" fontId="3" fillId="7" borderId="0" xfId="0" applyFont="1" applyFill="1" applyAlignment="1"/>
    <xf numFmtId="0" fontId="4" fillId="5" borderId="4" xfId="0" applyFont="1" applyFill="1" applyBorder="1" applyAlignment="1"/>
    <xf numFmtId="44" fontId="4" fillId="5" borderId="4" xfId="0" applyNumberFormat="1" applyFont="1" applyFill="1" applyBorder="1" applyAlignment="1">
      <alignment horizontal="center"/>
    </xf>
    <xf numFmtId="44" fontId="4" fillId="5" borderId="4" xfId="0" applyNumberFormat="1" applyFont="1" applyFill="1" applyBorder="1" applyAlignment="1">
      <alignment horizontal="right"/>
    </xf>
    <xf numFmtId="0" fontId="3" fillId="9" borderId="4" xfId="0" applyFont="1" applyFill="1" applyBorder="1" applyAlignment="1"/>
    <xf numFmtId="0" fontId="4" fillId="10" borderId="13" xfId="0" applyFont="1" applyFill="1" applyBorder="1" applyAlignment="1"/>
    <xf numFmtId="0" fontId="3" fillId="10" borderId="13" xfId="0" applyFont="1" applyFill="1" applyBorder="1" applyAlignment="1"/>
    <xf numFmtId="0" fontId="3" fillId="10" borderId="0" xfId="0" applyFont="1" applyFill="1" applyAlignment="1">
      <alignment horizontal="center"/>
    </xf>
    <xf numFmtId="0" fontId="3" fillId="11" borderId="0" xfId="0" applyFont="1" applyFill="1"/>
    <xf numFmtId="0" fontId="7" fillId="14" borderId="4" xfId="0" applyFont="1" applyFill="1" applyBorder="1" applyAlignment="1">
      <alignment horizontal="center" vertical="top" wrapText="1"/>
    </xf>
    <xf numFmtId="0" fontId="6" fillId="7" borderId="0" xfId="0" applyFont="1" applyFill="1" applyAlignment="1">
      <alignment vertical="center"/>
    </xf>
    <xf numFmtId="14" fontId="3" fillId="0" borderId="0" xfId="0" applyNumberFormat="1" applyFont="1" applyAlignment="1">
      <alignment horizontal="right"/>
    </xf>
    <xf numFmtId="49" fontId="7" fillId="0" borderId="4" xfId="0" applyNumberFormat="1" applyFont="1" applyBorder="1" applyAlignment="1">
      <alignment horizontal="center"/>
    </xf>
    <xf numFmtId="49" fontId="7" fillId="0" borderId="20" xfId="0" applyNumberFormat="1" applyFont="1" applyBorder="1" applyAlignment="1"/>
    <xf numFmtId="49" fontId="7" fillId="0" borderId="4" xfId="0" applyNumberFormat="1" applyFont="1" applyBorder="1" applyAlignment="1"/>
    <xf numFmtId="49" fontId="7" fillId="0" borderId="4" xfId="0" applyNumberFormat="1" applyFont="1" applyBorder="1" applyAlignment="1">
      <alignment horizontal="left"/>
    </xf>
    <xf numFmtId="49" fontId="7" fillId="0" borderId="5" xfId="0" applyNumberFormat="1" applyFont="1" applyBorder="1" applyAlignment="1"/>
    <xf numFmtId="49" fontId="7" fillId="0" borderId="9" xfId="0" applyNumberFormat="1" applyFont="1" applyBorder="1" applyAlignment="1"/>
    <xf numFmtId="0" fontId="7" fillId="0" borderId="4" xfId="0" applyFont="1" applyFill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7" fillId="0" borderId="7" xfId="0" applyNumberFormat="1" applyFont="1" applyBorder="1" applyAlignment="1"/>
    <xf numFmtId="49" fontId="7" fillId="0" borderId="6" xfId="0" applyNumberFormat="1" applyFont="1" applyBorder="1" applyAlignment="1"/>
    <xf numFmtId="0" fontId="7" fillId="4" borderId="4" xfId="0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/>
    <xf numFmtId="49" fontId="7" fillId="0" borderId="0" xfId="0" applyNumberFormat="1" applyFont="1" applyBorder="1" applyAlignment="1">
      <alignment horizontal="left"/>
    </xf>
    <xf numFmtId="49" fontId="7" fillId="0" borderId="14" xfId="0" applyNumberFormat="1" applyFont="1" applyBorder="1" applyAlignment="1"/>
    <xf numFmtId="49" fontId="7" fillId="0" borderId="16" xfId="0" applyNumberFormat="1" applyFont="1" applyBorder="1" applyAlignment="1"/>
    <xf numFmtId="49" fontId="7" fillId="0" borderId="10" xfId="0" applyNumberFormat="1" applyFont="1" applyBorder="1" applyAlignment="1"/>
    <xf numFmtId="49" fontId="7" fillId="0" borderId="8" xfId="0" applyNumberFormat="1" applyFont="1" applyBorder="1" applyAlignment="1"/>
    <xf numFmtId="49" fontId="7" fillId="0" borderId="15" xfId="0" applyNumberFormat="1" applyFont="1" applyBorder="1" applyAlignment="1"/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/>
    <xf numFmtId="49" fontId="10" fillId="0" borderId="0" xfId="0" applyNumberFormat="1" applyFont="1" applyAlignment="1"/>
    <xf numFmtId="49" fontId="7" fillId="0" borderId="7" xfId="0" applyNumberFormat="1" applyFont="1" applyBorder="1" applyAlignment="1">
      <alignment horizontal="center"/>
    </xf>
    <xf numFmtId="44" fontId="7" fillId="0" borderId="4" xfId="0" applyNumberFormat="1" applyFont="1" applyBorder="1" applyAlignment="1">
      <alignment horizontal="left"/>
    </xf>
    <xf numFmtId="44" fontId="7" fillId="0" borderId="4" xfId="0" applyNumberFormat="1" applyFont="1" applyBorder="1" applyAlignment="1">
      <alignment horizontal="right"/>
    </xf>
    <xf numFmtId="0" fontId="7" fillId="0" borderId="4" xfId="0" applyFont="1" applyBorder="1" applyAlignment="1"/>
    <xf numFmtId="0" fontId="7" fillId="0" borderId="0" xfId="0" applyFont="1" applyAlignment="1"/>
    <xf numFmtId="44" fontId="7" fillId="0" borderId="9" xfId="0" applyNumberFormat="1" applyFont="1" applyBorder="1" applyAlignment="1">
      <alignment horizontal="left"/>
    </xf>
    <xf numFmtId="44" fontId="7" fillId="4" borderId="4" xfId="0" applyNumberFormat="1" applyFont="1" applyFill="1" applyBorder="1" applyAlignment="1">
      <alignment horizontal="left"/>
    </xf>
    <xf numFmtId="44" fontId="7" fillId="4" borderId="4" xfId="0" applyNumberFormat="1" applyFont="1" applyFill="1" applyBorder="1" applyAlignment="1">
      <alignment horizontal="right"/>
    </xf>
    <xf numFmtId="0" fontId="7" fillId="4" borderId="4" xfId="0" applyFont="1" applyFill="1" applyBorder="1" applyAlignment="1"/>
    <xf numFmtId="44" fontId="7" fillId="14" borderId="9" xfId="0" applyNumberFormat="1" applyFont="1" applyFill="1" applyBorder="1" applyAlignment="1">
      <alignment horizontal="left"/>
    </xf>
    <xf numFmtId="44" fontId="7" fillId="0" borderId="9" xfId="0" applyNumberFormat="1" applyFont="1" applyBorder="1"/>
    <xf numFmtId="44" fontId="7" fillId="14" borderId="9" xfId="0" applyNumberFormat="1" applyFont="1" applyFill="1" applyBorder="1"/>
    <xf numFmtId="49" fontId="7" fillId="0" borderId="11" xfId="0" applyNumberFormat="1" applyFont="1" applyBorder="1" applyAlignment="1"/>
    <xf numFmtId="49" fontId="7" fillId="0" borderId="13" xfId="0" applyNumberFormat="1" applyFont="1" applyBorder="1" applyAlignment="1"/>
    <xf numFmtId="49" fontId="7" fillId="0" borderId="12" xfId="0" applyNumberFormat="1" applyFont="1" applyBorder="1" applyAlignment="1"/>
    <xf numFmtId="0" fontId="11" fillId="3" borderId="3" xfId="0" applyFont="1" applyFill="1" applyBorder="1" applyAlignment="1">
      <alignment horizontal="center"/>
    </xf>
    <xf numFmtId="44" fontId="12" fillId="3" borderId="1" xfId="0" applyNumberFormat="1" applyFont="1" applyFill="1" applyBorder="1" applyAlignment="1">
      <alignment horizontal="left"/>
    </xf>
    <xf numFmtId="0" fontId="7" fillId="3" borderId="0" xfId="0" applyFont="1" applyFill="1" applyAlignment="1"/>
    <xf numFmtId="44" fontId="13" fillId="14" borderId="1" xfId="0" applyNumberFormat="1" applyFont="1" applyFill="1" applyBorder="1"/>
    <xf numFmtId="44" fontId="13" fillId="0" borderId="0" xfId="0" applyNumberFormat="1" applyFont="1" applyBorder="1" applyAlignment="1">
      <alignment horizontal="left"/>
    </xf>
    <xf numFmtId="44" fontId="7" fillId="0" borderId="0" xfId="0" applyNumberFormat="1" applyFont="1" applyAlignment="1">
      <alignment horizontal="right"/>
    </xf>
    <xf numFmtId="0" fontId="7" fillId="0" borderId="0" xfId="0" applyFont="1"/>
    <xf numFmtId="44" fontId="7" fillId="0" borderId="0" xfId="0" applyNumberFormat="1" applyFont="1" applyBorder="1" applyAlignment="1">
      <alignment horizontal="left"/>
    </xf>
    <xf numFmtId="49" fontId="7" fillId="4" borderId="0" xfId="0" applyNumberFormat="1" applyFont="1" applyFill="1" applyBorder="1" applyAlignment="1">
      <alignment horizontal="left"/>
    </xf>
    <xf numFmtId="44" fontId="7" fillId="4" borderId="0" xfId="0" applyNumberFormat="1" applyFont="1" applyFill="1" applyBorder="1" applyAlignment="1">
      <alignment horizontal="left"/>
    </xf>
    <xf numFmtId="44" fontId="7" fillId="4" borderId="0" xfId="0" applyNumberFormat="1" applyFont="1" applyFill="1" applyAlignment="1">
      <alignment horizontal="right"/>
    </xf>
    <xf numFmtId="0" fontId="7" fillId="4" borderId="0" xfId="0" applyFont="1" applyFill="1" applyAlignment="1"/>
    <xf numFmtId="0" fontId="7" fillId="11" borderId="0" xfId="0" applyFont="1" applyFill="1"/>
    <xf numFmtId="49" fontId="7" fillId="0" borderId="10" xfId="0" applyNumberFormat="1" applyFont="1" applyBorder="1" applyAlignment="1">
      <alignment horizontal="center"/>
    </xf>
    <xf numFmtId="44" fontId="7" fillId="0" borderId="0" xfId="0" applyNumberFormat="1" applyFont="1" applyFill="1" applyBorder="1" applyAlignment="1">
      <alignment horizontal="left"/>
    </xf>
    <xf numFmtId="44" fontId="7" fillId="0" borderId="0" xfId="0" applyNumberFormat="1" applyFont="1" applyFill="1" applyAlignment="1">
      <alignment horizontal="right"/>
    </xf>
    <xf numFmtId="49" fontId="7" fillId="0" borderId="4" xfId="0" applyNumberFormat="1" applyFont="1" applyFill="1" applyBorder="1" applyAlignment="1">
      <alignment horizontal="left"/>
    </xf>
    <xf numFmtId="49" fontId="7" fillId="0" borderId="4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/>
    <xf numFmtId="44" fontId="7" fillId="0" borderId="4" xfId="0" applyNumberFormat="1" applyFont="1" applyBorder="1" applyAlignment="1"/>
    <xf numFmtId="44" fontId="7" fillId="0" borderId="4" xfId="0" applyNumberFormat="1" applyFont="1" applyBorder="1"/>
    <xf numFmtId="49" fontId="7" fillId="0" borderId="6" xfId="0" applyNumberFormat="1" applyFont="1" applyFill="1" applyBorder="1" applyAlignment="1"/>
    <xf numFmtId="44" fontId="7" fillId="0" borderId="4" xfId="0" applyNumberFormat="1" applyFont="1" applyFill="1" applyBorder="1" applyAlignment="1" applyProtection="1">
      <alignment horizontal="left"/>
      <protection locked="0"/>
    </xf>
    <xf numFmtId="44" fontId="7" fillId="0" borderId="9" xfId="0" applyNumberFormat="1" applyFont="1" applyBorder="1" applyAlignment="1" applyProtection="1">
      <alignment horizontal="left"/>
      <protection locked="0"/>
    </xf>
    <xf numFmtId="44" fontId="7" fillId="0" borderId="4" xfId="1" applyNumberFormat="1" applyFont="1" applyFill="1" applyBorder="1" applyAlignment="1" applyProtection="1">
      <alignment horizontal="left"/>
      <protection locked="0"/>
    </xf>
    <xf numFmtId="49" fontId="7" fillId="0" borderId="5" xfId="0" applyNumberFormat="1" applyFont="1" applyFill="1" applyBorder="1" applyAlignment="1"/>
    <xf numFmtId="49" fontId="7" fillId="0" borderId="7" xfId="0" applyNumberFormat="1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44" fontId="12" fillId="3" borderId="6" xfId="0" applyNumberFormat="1" applyFont="1" applyFill="1" applyBorder="1" applyAlignment="1">
      <alignment horizontal="right"/>
    </xf>
    <xf numFmtId="0" fontId="12" fillId="3" borderId="0" xfId="0" applyFont="1" applyFill="1" applyAlignment="1"/>
    <xf numFmtId="44" fontId="13" fillId="14" borderId="1" xfId="0" applyNumberFormat="1" applyFont="1" applyFill="1" applyBorder="1" applyAlignment="1">
      <alignment horizontal="left"/>
    </xf>
    <xf numFmtId="49" fontId="13" fillId="4" borderId="0" xfId="0" applyNumberFormat="1" applyFont="1" applyFill="1" applyBorder="1" applyAlignment="1">
      <alignment horizontal="left"/>
    </xf>
    <xf numFmtId="44" fontId="13" fillId="4" borderId="0" xfId="0" applyNumberFormat="1" applyFont="1" applyFill="1" applyBorder="1" applyAlignment="1">
      <alignment horizontal="left"/>
    </xf>
    <xf numFmtId="44" fontId="13" fillId="4" borderId="0" xfId="0" applyNumberFormat="1" applyFont="1" applyFill="1" applyAlignment="1">
      <alignment horizontal="right"/>
    </xf>
    <xf numFmtId="0" fontId="13" fillId="4" borderId="0" xfId="0" applyFont="1" applyFill="1" applyAlignment="1"/>
    <xf numFmtId="0" fontId="13" fillId="11" borderId="0" xfId="0" applyFont="1" applyFill="1"/>
    <xf numFmtId="0" fontId="7" fillId="0" borderId="7" xfId="0" applyFont="1" applyFill="1" applyBorder="1" applyAlignment="1"/>
    <xf numFmtId="0" fontId="7" fillId="0" borderId="6" xfId="0" applyFont="1" applyFill="1" applyBorder="1" applyAlignment="1"/>
    <xf numFmtId="0" fontId="7" fillId="0" borderId="5" xfId="0" applyFont="1" applyFill="1" applyBorder="1" applyAlignment="1"/>
    <xf numFmtId="0" fontId="7" fillId="0" borderId="7" xfId="0" applyFont="1" applyBorder="1"/>
    <xf numFmtId="0" fontId="7" fillId="0" borderId="6" xfId="0" applyFont="1" applyBorder="1"/>
    <xf numFmtId="0" fontId="7" fillId="0" borderId="17" xfId="0" applyFont="1" applyBorder="1"/>
    <xf numFmtId="44" fontId="7" fillId="0" borderId="5" xfId="0" applyNumberFormat="1" applyFont="1" applyBorder="1" applyAlignment="1">
      <alignment horizontal="left"/>
    </xf>
    <xf numFmtId="0" fontId="7" fillId="0" borderId="5" xfId="0" applyFont="1" applyBorder="1"/>
    <xf numFmtId="0" fontId="7" fillId="0" borderId="5" xfId="0" applyFont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44" fontId="12" fillId="3" borderId="1" xfId="0" applyNumberFormat="1" applyFont="1" applyFill="1" applyBorder="1" applyAlignment="1">
      <alignment horizontal="right"/>
    </xf>
    <xf numFmtId="0" fontId="14" fillId="3" borderId="0" xfId="0" applyFont="1" applyFill="1" applyAlignment="1"/>
    <xf numFmtId="0" fontId="12" fillId="7" borderId="0" xfId="0" applyFont="1" applyFill="1" applyBorder="1" applyAlignment="1">
      <alignment horizontal="center"/>
    </xf>
    <xf numFmtId="44" fontId="12" fillId="7" borderId="0" xfId="0" applyNumberFormat="1" applyFont="1" applyFill="1" applyBorder="1" applyAlignment="1">
      <alignment horizontal="left"/>
    </xf>
    <xf numFmtId="44" fontId="12" fillId="7" borderId="0" xfId="0" applyNumberFormat="1" applyFont="1" applyFill="1" applyBorder="1" applyAlignment="1">
      <alignment horizontal="right"/>
    </xf>
    <xf numFmtId="0" fontId="14" fillId="7" borderId="0" xfId="0" applyFont="1" applyFill="1" applyAlignment="1"/>
    <xf numFmtId="0" fontId="7" fillId="7" borderId="0" xfId="0" applyFont="1" applyFill="1" applyAlignment="1"/>
    <xf numFmtId="44" fontId="13" fillId="13" borderId="0" xfId="0" applyNumberFormat="1" applyFont="1" applyFill="1" applyBorder="1" applyAlignment="1">
      <alignment horizontal="left"/>
    </xf>
    <xf numFmtId="44" fontId="7" fillId="4" borderId="0" xfId="0" applyNumberFormat="1" applyFont="1" applyFill="1" applyBorder="1" applyAlignment="1">
      <alignment horizontal="right"/>
    </xf>
    <xf numFmtId="0" fontId="7" fillId="4" borderId="0" xfId="0" applyFont="1" applyFill="1" applyBorder="1" applyAlignment="1"/>
    <xf numFmtId="44" fontId="7" fillId="0" borderId="4" xfId="0" applyNumberFormat="1" applyFont="1" applyBorder="1" applyAlignment="1" applyProtection="1">
      <alignment horizontal="left"/>
      <protection locked="0"/>
    </xf>
    <xf numFmtId="0" fontId="7" fillId="0" borderId="9" xfId="0" applyFont="1" applyBorder="1" applyAlignment="1">
      <alignment horizontal="left"/>
    </xf>
    <xf numFmtId="44" fontId="7" fillId="0" borderId="9" xfId="0" applyNumberFormat="1" applyFont="1" applyBorder="1" applyAlignment="1">
      <alignment horizontal="right"/>
    </xf>
    <xf numFmtId="0" fontId="7" fillId="0" borderId="0" xfId="0" applyFont="1" applyBorder="1" applyAlignment="1"/>
    <xf numFmtId="44" fontId="15" fillId="0" borderId="9" xfId="0" applyNumberFormat="1" applyFont="1" applyBorder="1" applyAlignment="1" applyProtection="1">
      <alignment horizontal="left"/>
      <protection locked="0"/>
    </xf>
    <xf numFmtId="49" fontId="7" fillId="0" borderId="6" xfId="0" applyNumberFormat="1" applyFont="1" applyBorder="1"/>
    <xf numFmtId="49" fontId="7" fillId="0" borderId="5" xfId="0" applyNumberFormat="1" applyFont="1" applyBorder="1"/>
    <xf numFmtId="0" fontId="7" fillId="4" borderId="9" xfId="0" applyFont="1" applyFill="1" applyBorder="1" applyAlignment="1">
      <alignment horizontal="center"/>
    </xf>
    <xf numFmtId="44" fontId="7" fillId="4" borderId="9" xfId="0" applyNumberFormat="1" applyFont="1" applyFill="1" applyBorder="1" applyAlignment="1">
      <alignment horizontal="left"/>
    </xf>
    <xf numFmtId="44" fontId="7" fillId="4" borderId="9" xfId="0" applyNumberFormat="1" applyFont="1" applyFill="1" applyBorder="1" applyAlignment="1">
      <alignment horizontal="right"/>
    </xf>
    <xf numFmtId="49" fontId="7" fillId="0" borderId="0" xfId="0" applyNumberFormat="1" applyFont="1"/>
    <xf numFmtId="0" fontId="7" fillId="0" borderId="0" xfId="0" applyFont="1" applyAlignment="1">
      <alignment horizontal="left"/>
    </xf>
    <xf numFmtId="44" fontId="7" fillId="0" borderId="0" xfId="0" applyNumberFormat="1" applyFont="1" applyAlignment="1">
      <alignment horizontal="left"/>
    </xf>
    <xf numFmtId="44" fontId="7" fillId="0" borderId="4" xfId="0" applyNumberFormat="1" applyFont="1" applyBorder="1" applyAlignment="1">
      <alignment horizontal="right" wrapText="1" shrinkToFit="1"/>
    </xf>
    <xf numFmtId="0" fontId="7" fillId="4" borderId="6" xfId="0" applyFont="1" applyFill="1" applyBorder="1" applyAlignment="1"/>
    <xf numFmtId="44" fontId="7" fillId="0" borderId="9" xfId="0" applyNumberFormat="1" applyFont="1" applyBorder="1" applyAlignment="1">
      <alignment horizontal="right" wrapText="1" shrinkToFit="1"/>
    </xf>
    <xf numFmtId="0" fontId="7" fillId="0" borderId="9" xfId="0" applyFont="1" applyBorder="1" applyAlignment="1"/>
    <xf numFmtId="49" fontId="7" fillId="0" borderId="0" xfId="0" applyNumberFormat="1" applyFont="1" applyAlignment="1">
      <alignment horizontal="left"/>
    </xf>
    <xf numFmtId="44" fontId="13" fillId="0" borderId="0" xfId="0" applyNumberFormat="1" applyFont="1" applyAlignment="1">
      <alignment horizontal="left"/>
    </xf>
    <xf numFmtId="0" fontId="13" fillId="4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7" borderId="0" xfId="0" applyFont="1" applyFill="1" applyBorder="1" applyAlignment="1">
      <alignment horizontal="center"/>
    </xf>
    <xf numFmtId="44" fontId="7" fillId="0" borderId="0" xfId="0" applyNumberFormat="1" applyFont="1" applyBorder="1" applyAlignment="1">
      <alignment horizontal="right"/>
    </xf>
    <xf numFmtId="49" fontId="7" fillId="0" borderId="0" xfId="0" applyNumberFormat="1" applyFont="1" applyFill="1" applyBorder="1" applyAlignment="1"/>
    <xf numFmtId="0" fontId="12" fillId="3" borderId="18" xfId="0" applyFont="1" applyFill="1" applyBorder="1" applyAlignment="1">
      <alignment horizontal="center"/>
    </xf>
    <xf numFmtId="44" fontId="12" fillId="3" borderId="19" xfId="0" applyNumberFormat="1" applyFont="1" applyFill="1" applyBorder="1" applyAlignment="1">
      <alignment horizontal="left"/>
    </xf>
    <xf numFmtId="44" fontId="13" fillId="8" borderId="19" xfId="0" applyNumberFormat="1" applyFont="1" applyFill="1" applyBorder="1" applyAlignment="1">
      <alignment horizontal="left"/>
    </xf>
    <xf numFmtId="44" fontId="13" fillId="14" borderId="19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3" fillId="4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16" fillId="0" borderId="0" xfId="0" applyFont="1" applyFill="1" applyBorder="1" applyAlignment="1"/>
    <xf numFmtId="0" fontId="12" fillId="12" borderId="2" xfId="0" applyFont="1" applyFill="1" applyBorder="1" applyAlignment="1">
      <alignment horizontal="center"/>
    </xf>
    <xf numFmtId="44" fontId="7" fillId="0" borderId="4" xfId="0" applyNumberFormat="1" applyFont="1" applyBorder="1" applyAlignment="1" applyProtection="1">
      <alignment horizontal="left" shrinkToFit="1"/>
      <protection locked="0"/>
    </xf>
    <xf numFmtId="44" fontId="7" fillId="0" borderId="9" xfId="0" applyNumberFormat="1" applyFont="1" applyBorder="1" applyAlignment="1" applyProtection="1">
      <alignment horizontal="left" shrinkToFit="1"/>
      <protection locked="0"/>
    </xf>
    <xf numFmtId="44" fontId="7" fillId="0" borderId="4" xfId="0" applyNumberFormat="1" applyFont="1" applyBorder="1" applyAlignment="1">
      <alignment horizontal="left" shrinkToFit="1"/>
    </xf>
    <xf numFmtId="44" fontId="7" fillId="0" borderId="9" xfId="0" applyNumberFormat="1" applyFont="1" applyBorder="1" applyAlignment="1">
      <alignment horizontal="left" shrinkToFit="1"/>
    </xf>
    <xf numFmtId="44" fontId="7" fillId="0" borderId="20" xfId="0" applyNumberFormat="1" applyFont="1" applyBorder="1" applyAlignment="1">
      <alignment shrinkToFit="1"/>
    </xf>
    <xf numFmtId="44" fontId="7" fillId="0" borderId="9" xfId="0" applyNumberFormat="1" applyFont="1" applyBorder="1" applyAlignment="1">
      <alignment shrinkToFit="1"/>
    </xf>
    <xf numFmtId="0" fontId="7" fillId="7" borderId="0" xfId="0" applyFont="1" applyFill="1" applyAlignment="1"/>
    <xf numFmtId="49" fontId="7" fillId="0" borderId="7" xfId="0" applyNumberFormat="1" applyFont="1" applyBorder="1"/>
    <xf numFmtId="49" fontId="7" fillId="0" borderId="6" xfId="0" applyNumberFormat="1" applyFont="1" applyBorder="1"/>
    <xf numFmtId="49" fontId="7" fillId="0" borderId="5" xfId="0" applyNumberFormat="1" applyFont="1" applyBorder="1"/>
    <xf numFmtId="0" fontId="5" fillId="6" borderId="0" xfId="0" applyFont="1" applyFill="1" applyBorder="1" applyAlignment="1">
      <alignment vertical="center" wrapText="1"/>
    </xf>
    <xf numFmtId="44" fontId="3" fillId="7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left" vertical="center"/>
    </xf>
    <xf numFmtId="49" fontId="7" fillId="0" borderId="7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13" fillId="4" borderId="8" xfId="0" applyNumberFormat="1" applyFont="1" applyFill="1" applyBorder="1" applyAlignment="1">
      <alignment horizontal="left"/>
    </xf>
    <xf numFmtId="49" fontId="7" fillId="4" borderId="8" xfId="0" applyNumberFormat="1" applyFont="1" applyFill="1" applyBorder="1" applyAlignment="1">
      <alignment horizontal="left"/>
    </xf>
    <xf numFmtId="49" fontId="7" fillId="0" borderId="7" xfId="0" applyNumberFormat="1" applyFont="1" applyBorder="1" applyAlignment="1"/>
    <xf numFmtId="49" fontId="7" fillId="0" borderId="6" xfId="0" applyNumberFormat="1" applyFont="1" applyBorder="1" applyAlignment="1"/>
    <xf numFmtId="44" fontId="7" fillId="0" borderId="20" xfId="0" applyNumberFormat="1" applyFont="1" applyBorder="1" applyAlignment="1" applyProtection="1">
      <alignment horizontal="center" wrapText="1"/>
      <protection locked="0"/>
    </xf>
    <xf numFmtId="44" fontId="7" fillId="0" borderId="9" xfId="0" applyNumberFormat="1" applyFont="1" applyBorder="1" applyAlignment="1" applyProtection="1">
      <alignment horizontal="center" wrapText="1"/>
      <protection locked="0"/>
    </xf>
    <xf numFmtId="44" fontId="7" fillId="0" borderId="20" xfId="0" applyNumberFormat="1" applyFont="1" applyBorder="1" applyAlignment="1">
      <alignment horizontal="center" wrapText="1"/>
    </xf>
    <xf numFmtId="44" fontId="7" fillId="0" borderId="9" xfId="0" applyNumberFormat="1" applyFont="1" applyBorder="1" applyAlignment="1">
      <alignment horizontal="center" wrapText="1"/>
    </xf>
    <xf numFmtId="49" fontId="7" fillId="0" borderId="5" xfId="0" applyNumberFormat="1" applyFont="1" applyBorder="1" applyAlignment="1"/>
    <xf numFmtId="44" fontId="7" fillId="0" borderId="20" xfId="0" applyNumberFormat="1" applyFont="1" applyBorder="1" applyAlignment="1">
      <alignment horizontal="center" wrapText="1" shrinkToFit="1"/>
    </xf>
    <xf numFmtId="44" fontId="7" fillId="0" borderId="9" xfId="0" applyNumberFormat="1" applyFont="1" applyBorder="1" applyAlignment="1">
      <alignment horizontal="center" wrapText="1" shrinkToFit="1"/>
    </xf>
  </cellXfs>
  <cellStyles count="398">
    <cellStyle name="Currency" xfId="1" builtinId="4"/>
    <cellStyle name="Currency 2" xfId="2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Normal" xfId="0" builtinId="0"/>
    <cellStyle name="Normal 2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63501</xdr:rowOff>
    </xdr:from>
    <xdr:to>
      <xdr:col>2</xdr:col>
      <xdr:colOff>8467</xdr:colOff>
      <xdr:row>0</xdr:row>
      <xdr:rowOff>279401</xdr:rowOff>
    </xdr:to>
    <xdr:pic>
      <xdr:nvPicPr>
        <xdr:cNvPr id="2" name="Picture 2" descr="fhB1 LOGO.pd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8" b="31348"/>
        <a:stretch>
          <a:fillRect/>
        </a:stretch>
      </xdr:blipFill>
      <xdr:spPr bwMode="auto">
        <a:xfrm>
          <a:off x="0" y="63501"/>
          <a:ext cx="1532467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0.39997558519241921"/>
    <pageSetUpPr fitToPage="1"/>
  </sheetPr>
  <dimension ref="A1:M158"/>
  <sheetViews>
    <sheetView showGridLines="0" tabSelected="1" view="pageLayout" topLeftCell="A128" zoomScale="150" zoomScaleNormal="150" zoomScalePageLayoutView="150" workbookViewId="0">
      <selection activeCell="A155" sqref="A155"/>
    </sheetView>
  </sheetViews>
  <sheetFormatPr baseColWidth="10" defaultColWidth="11" defaultRowHeight="12" customHeight="1" x14ac:dyDescent="0"/>
  <cols>
    <col min="1" max="1" width="7.7109375" style="1" customWidth="1"/>
    <col min="2" max="2" width="12.42578125" style="1" customWidth="1"/>
    <col min="3" max="3" width="6.5703125" style="1" customWidth="1"/>
    <col min="4" max="4" width="0.7109375" style="1" customWidth="1"/>
    <col min="5" max="5" width="26.28515625" style="1" customWidth="1"/>
    <col min="6" max="6" width="16" style="2" hidden="1" customWidth="1"/>
    <col min="7" max="7" width="14.42578125" style="3" hidden="1" customWidth="1"/>
    <col min="8" max="8" width="6.5703125" style="1" hidden="1" customWidth="1"/>
    <col min="9" max="9" width="14.42578125" style="1" hidden="1" customWidth="1"/>
    <col min="10" max="10" width="0.42578125" style="1" hidden="1" customWidth="1"/>
    <col min="11" max="11" width="11" style="1" hidden="1" customWidth="1"/>
    <col min="12" max="12" width="12.28515625" style="1" customWidth="1"/>
    <col min="13" max="13" width="18.5703125" style="1" customWidth="1"/>
    <col min="14" max="16384" width="11" style="1"/>
  </cols>
  <sheetData>
    <row r="1" spans="1:13" s="20" customFormat="1" ht="25" customHeight="1">
      <c r="A1" s="172"/>
      <c r="B1" s="172"/>
      <c r="C1" s="170" t="s">
        <v>108</v>
      </c>
      <c r="D1" s="170"/>
      <c r="E1" s="170"/>
      <c r="F1" s="170"/>
      <c r="G1" s="170"/>
      <c r="H1" s="170"/>
      <c r="I1" s="170"/>
      <c r="J1" s="170"/>
      <c r="K1" s="170"/>
      <c r="L1" s="170"/>
    </row>
    <row r="2" spans="1:13" ht="25" customHeight="1">
      <c r="A2" s="31" t="s">
        <v>102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3" ht="12" customHeight="1">
      <c r="A3" s="28" t="s">
        <v>73</v>
      </c>
      <c r="B3" s="27" t="s">
        <v>72</v>
      </c>
      <c r="C3" s="26"/>
      <c r="D3" s="26"/>
      <c r="E3" s="25" t="s">
        <v>71</v>
      </c>
      <c r="F3" s="23" t="s">
        <v>70</v>
      </c>
      <c r="G3" s="24" t="s">
        <v>69</v>
      </c>
      <c r="H3" s="22"/>
      <c r="I3" s="22"/>
      <c r="J3" s="22"/>
      <c r="K3" s="9"/>
      <c r="L3" s="30" t="s">
        <v>101</v>
      </c>
      <c r="M3" s="30" t="s">
        <v>151</v>
      </c>
    </row>
    <row r="4" spans="1:13" s="17" customFormat="1" ht="12" customHeight="1">
      <c r="A4" s="19" t="s">
        <v>68</v>
      </c>
      <c r="B4" s="14"/>
      <c r="C4" s="15"/>
      <c r="D4" s="15"/>
      <c r="E4" s="15"/>
      <c r="F4" s="18"/>
      <c r="G4" s="12"/>
      <c r="H4" s="14"/>
      <c r="I4" s="14"/>
      <c r="J4" s="14"/>
      <c r="L4" s="29"/>
      <c r="M4" s="29"/>
    </row>
    <row r="5" spans="1:13" ht="12" customHeight="1">
      <c r="A5" s="33" t="s">
        <v>67</v>
      </c>
      <c r="B5" s="34" t="s">
        <v>66</v>
      </c>
      <c r="C5" s="34"/>
      <c r="D5" s="35"/>
      <c r="E5" s="36" t="s">
        <v>55</v>
      </c>
      <c r="F5" s="13">
        <v>4400</v>
      </c>
      <c r="G5" s="11">
        <v>6000</v>
      </c>
      <c r="H5" s="9"/>
      <c r="I5" s="9"/>
      <c r="J5" s="9"/>
      <c r="L5" s="127">
        <v>5000</v>
      </c>
      <c r="M5" s="160" t="s">
        <v>103</v>
      </c>
    </row>
    <row r="6" spans="1:13" ht="12" customHeight="1">
      <c r="A6" s="33"/>
      <c r="B6" s="178"/>
      <c r="C6" s="179"/>
      <c r="D6" s="37"/>
      <c r="E6" s="36" t="s">
        <v>93</v>
      </c>
      <c r="F6" s="13"/>
      <c r="G6" s="11"/>
      <c r="H6" s="9"/>
      <c r="I6" s="9"/>
      <c r="J6" s="9"/>
      <c r="L6" s="93"/>
      <c r="M6" s="93"/>
    </row>
    <row r="7" spans="1:13" ht="12" customHeight="1">
      <c r="A7" s="33" t="s">
        <v>67</v>
      </c>
      <c r="B7" s="38" t="s">
        <v>66</v>
      </c>
      <c r="C7" s="38"/>
      <c r="D7" s="35"/>
      <c r="E7" s="39" t="s">
        <v>18</v>
      </c>
      <c r="F7" s="13">
        <v>500</v>
      </c>
      <c r="G7" s="11">
        <v>600</v>
      </c>
      <c r="H7" s="9"/>
      <c r="I7" s="9"/>
      <c r="J7" s="9"/>
      <c r="L7" s="93">
        <v>500</v>
      </c>
      <c r="M7" s="93"/>
    </row>
    <row r="8" spans="1:13" ht="12" customHeight="1">
      <c r="A8" s="33" t="s">
        <v>67</v>
      </c>
      <c r="B8" s="35" t="s">
        <v>66</v>
      </c>
      <c r="C8" s="35"/>
      <c r="D8" s="35"/>
      <c r="E8" s="40" t="s">
        <v>4</v>
      </c>
      <c r="F8" s="16">
        <v>6000</v>
      </c>
      <c r="G8" s="11">
        <v>1000</v>
      </c>
      <c r="H8" s="9"/>
      <c r="I8" s="9"/>
      <c r="J8" s="9"/>
      <c r="L8" s="93">
        <v>2000</v>
      </c>
      <c r="M8" s="161" t="s">
        <v>104</v>
      </c>
    </row>
    <row r="9" spans="1:13" ht="12" customHeight="1">
      <c r="A9" s="33" t="s">
        <v>67</v>
      </c>
      <c r="B9" s="35" t="s">
        <v>66</v>
      </c>
      <c r="C9" s="35"/>
      <c r="D9" s="35"/>
      <c r="E9" s="35" t="s">
        <v>82</v>
      </c>
      <c r="F9" s="16">
        <v>1500</v>
      </c>
      <c r="G9" s="11">
        <v>4000</v>
      </c>
      <c r="H9" s="9"/>
      <c r="I9" s="9"/>
      <c r="J9" s="9"/>
      <c r="L9" s="93">
        <v>6000</v>
      </c>
      <c r="M9" s="161" t="s">
        <v>105</v>
      </c>
    </row>
    <row r="10" spans="1:13" ht="12" customHeight="1">
      <c r="A10" s="33" t="s">
        <v>67</v>
      </c>
      <c r="B10" s="35" t="s">
        <v>66</v>
      </c>
      <c r="C10" s="35"/>
      <c r="D10" s="35"/>
      <c r="E10" s="36" t="s">
        <v>13</v>
      </c>
      <c r="F10" s="16">
        <v>6000</v>
      </c>
      <c r="G10" s="11">
        <v>50000</v>
      </c>
      <c r="H10" s="9"/>
      <c r="I10" s="9"/>
      <c r="J10" s="9"/>
      <c r="L10" s="93"/>
      <c r="M10" s="93"/>
    </row>
    <row r="11" spans="1:13" ht="12" customHeight="1">
      <c r="A11" s="41"/>
      <c r="B11" s="42"/>
      <c r="C11" s="42"/>
      <c r="D11" s="42"/>
      <c r="E11" s="43" t="s">
        <v>65</v>
      </c>
      <c r="F11" s="7">
        <f>SUM(F5:F10)</f>
        <v>18400</v>
      </c>
      <c r="G11" s="8">
        <f>SUM(G5:G10)</f>
        <v>61600</v>
      </c>
      <c r="H11" s="6"/>
      <c r="I11" s="6"/>
      <c r="J11" s="6"/>
      <c r="L11" s="66">
        <f>SUM(L5:L10)</f>
        <v>13500</v>
      </c>
      <c r="M11" s="66">
        <f>SUM(M5:M10)</f>
        <v>0</v>
      </c>
    </row>
    <row r="12" spans="1:13" ht="12" customHeight="1">
      <c r="A12" s="44"/>
      <c r="B12" s="45"/>
      <c r="C12" s="45"/>
      <c r="D12" s="45"/>
      <c r="E12" s="46"/>
      <c r="F12" s="5"/>
      <c r="L12" s="76"/>
      <c r="M12" s="76"/>
    </row>
    <row r="13" spans="1:13" ht="12" customHeight="1">
      <c r="A13" s="33" t="s">
        <v>64</v>
      </c>
      <c r="B13" s="178" t="s">
        <v>63</v>
      </c>
      <c r="C13" s="179"/>
      <c r="D13" s="184"/>
      <c r="E13" s="36" t="s">
        <v>10</v>
      </c>
      <c r="F13" s="10">
        <v>4000</v>
      </c>
      <c r="G13" s="11"/>
      <c r="H13" s="9"/>
      <c r="I13" s="9"/>
      <c r="J13" s="9"/>
      <c r="L13" s="56"/>
      <c r="M13" s="56"/>
    </row>
    <row r="14" spans="1:13" ht="12" customHeight="1">
      <c r="A14" s="33" t="s">
        <v>64</v>
      </c>
      <c r="B14" s="178" t="s">
        <v>63</v>
      </c>
      <c r="C14" s="179"/>
      <c r="D14" s="184"/>
      <c r="E14" s="39" t="s">
        <v>18</v>
      </c>
      <c r="F14" s="10"/>
      <c r="G14" s="11"/>
      <c r="H14" s="9"/>
      <c r="I14" s="9"/>
      <c r="J14" s="9"/>
      <c r="L14" s="56"/>
      <c r="M14" s="56"/>
    </row>
    <row r="15" spans="1:13" ht="12" customHeight="1">
      <c r="A15" s="33" t="s">
        <v>64</v>
      </c>
      <c r="B15" s="178" t="s">
        <v>63</v>
      </c>
      <c r="C15" s="179"/>
      <c r="D15" s="184"/>
      <c r="E15" s="40" t="s">
        <v>4</v>
      </c>
      <c r="F15" s="10"/>
      <c r="G15" s="11"/>
      <c r="H15" s="9"/>
      <c r="I15" s="9"/>
      <c r="J15" s="9"/>
      <c r="L15" s="56">
        <v>5000</v>
      </c>
      <c r="M15" s="162" t="s">
        <v>109</v>
      </c>
    </row>
    <row r="16" spans="1:13" ht="12" customHeight="1">
      <c r="A16" s="33" t="s">
        <v>64</v>
      </c>
      <c r="B16" s="178" t="s">
        <v>63</v>
      </c>
      <c r="C16" s="179"/>
      <c r="D16" s="184"/>
      <c r="E16" s="35" t="s">
        <v>82</v>
      </c>
      <c r="F16" s="10"/>
      <c r="G16" s="11">
        <v>6000</v>
      </c>
      <c r="H16" s="9"/>
      <c r="I16" s="9"/>
      <c r="J16" s="9"/>
      <c r="L16" s="56">
        <v>0</v>
      </c>
      <c r="M16" s="56">
        <v>0</v>
      </c>
    </row>
    <row r="17" spans="1:13" ht="12" customHeight="1">
      <c r="A17" s="33" t="s">
        <v>64</v>
      </c>
      <c r="B17" s="178" t="s">
        <v>63</v>
      </c>
      <c r="C17" s="179"/>
      <c r="D17" s="184"/>
      <c r="E17" s="35" t="s">
        <v>32</v>
      </c>
      <c r="F17" s="10"/>
      <c r="G17" s="11">
        <v>6000</v>
      </c>
      <c r="H17" s="9"/>
      <c r="I17" s="9"/>
      <c r="J17" s="9"/>
      <c r="L17" s="56"/>
      <c r="M17" s="56"/>
    </row>
    <row r="18" spans="1:13" ht="12" customHeight="1">
      <c r="A18" s="41"/>
      <c r="B18" s="42"/>
      <c r="C18" s="42"/>
      <c r="D18" s="42"/>
      <c r="E18" s="43" t="s">
        <v>62</v>
      </c>
      <c r="F18" s="7">
        <f>SUM(F13:F16)</f>
        <v>4000</v>
      </c>
      <c r="G18" s="8">
        <f>SUM(G13:G16)</f>
        <v>6000</v>
      </c>
      <c r="H18" s="6"/>
      <c r="I18" s="6"/>
      <c r="J18" s="6"/>
      <c r="L18" s="66">
        <f>SUM(L13:L17)</f>
        <v>5000</v>
      </c>
      <c r="M18" s="66">
        <f>SUM(M13:M17)</f>
        <v>0</v>
      </c>
    </row>
    <row r="19" spans="1:13" ht="12" customHeight="1">
      <c r="A19" s="33" t="s">
        <v>61</v>
      </c>
      <c r="B19" s="41" t="s">
        <v>60</v>
      </c>
      <c r="C19" s="42"/>
      <c r="D19" s="37"/>
      <c r="E19" s="39" t="s">
        <v>17</v>
      </c>
      <c r="F19" s="10">
        <v>3600</v>
      </c>
      <c r="G19" s="11">
        <v>2500</v>
      </c>
      <c r="H19" s="9"/>
      <c r="I19" s="9"/>
      <c r="J19" s="9"/>
      <c r="L19" s="56">
        <v>8000</v>
      </c>
      <c r="M19" s="162" t="s">
        <v>106</v>
      </c>
    </row>
    <row r="20" spans="1:13" ht="12" customHeight="1">
      <c r="A20" s="33" t="s">
        <v>61</v>
      </c>
      <c r="B20" s="41" t="s">
        <v>60</v>
      </c>
      <c r="C20" s="42"/>
      <c r="D20" s="47"/>
      <c r="E20" s="39" t="s">
        <v>19</v>
      </c>
      <c r="F20" s="10"/>
      <c r="G20" s="11"/>
      <c r="H20" s="9"/>
      <c r="I20" s="9"/>
      <c r="J20" s="9"/>
      <c r="L20" s="60">
        <v>8000</v>
      </c>
      <c r="M20" s="185" t="s">
        <v>110</v>
      </c>
    </row>
    <row r="21" spans="1:13" ht="12" customHeight="1">
      <c r="A21" s="33" t="s">
        <v>61</v>
      </c>
      <c r="B21" s="48" t="s">
        <v>60</v>
      </c>
      <c r="C21" s="45"/>
      <c r="D21" s="47"/>
      <c r="E21" s="40" t="s">
        <v>18</v>
      </c>
      <c r="F21" s="10">
        <v>400</v>
      </c>
      <c r="G21" s="11">
        <v>200</v>
      </c>
      <c r="H21" s="9"/>
      <c r="I21" s="9"/>
      <c r="J21" s="9"/>
      <c r="L21" s="60">
        <v>1060</v>
      </c>
      <c r="M21" s="186"/>
    </row>
    <row r="22" spans="1:13" ht="12" customHeight="1">
      <c r="A22" s="33" t="s">
        <v>61</v>
      </c>
      <c r="B22" s="41" t="s">
        <v>60</v>
      </c>
      <c r="C22" s="42"/>
      <c r="D22" s="37"/>
      <c r="E22" s="39" t="s">
        <v>4</v>
      </c>
      <c r="F22" s="10">
        <v>0</v>
      </c>
      <c r="G22" s="11">
        <v>1000</v>
      </c>
      <c r="H22" s="9"/>
      <c r="I22" s="9"/>
      <c r="J22" s="9"/>
      <c r="L22" s="60">
        <v>5500</v>
      </c>
      <c r="M22" s="163" t="s">
        <v>107</v>
      </c>
    </row>
    <row r="23" spans="1:13" ht="12" customHeight="1">
      <c r="A23" s="33" t="s">
        <v>61</v>
      </c>
      <c r="B23" s="49" t="s">
        <v>60</v>
      </c>
      <c r="C23" s="50"/>
      <c r="D23" s="51"/>
      <c r="E23" s="35" t="s">
        <v>82</v>
      </c>
      <c r="F23" s="10">
        <v>0</v>
      </c>
      <c r="G23" s="11">
        <v>3000</v>
      </c>
      <c r="H23" s="9"/>
      <c r="I23" s="9"/>
      <c r="J23" s="9"/>
      <c r="L23" s="60">
        <v>5000</v>
      </c>
      <c r="M23" s="60" t="s">
        <v>111</v>
      </c>
    </row>
    <row r="24" spans="1:13" ht="12" customHeight="1">
      <c r="A24" s="33" t="s">
        <v>61</v>
      </c>
      <c r="B24" s="49" t="s">
        <v>60</v>
      </c>
      <c r="C24" s="50"/>
      <c r="D24" s="51"/>
      <c r="E24" s="35" t="s">
        <v>32</v>
      </c>
      <c r="F24" s="10">
        <v>0</v>
      </c>
      <c r="G24" s="11">
        <v>3000</v>
      </c>
      <c r="H24" s="9"/>
      <c r="I24" s="9"/>
      <c r="J24" s="9"/>
      <c r="L24" s="60">
        <v>12000</v>
      </c>
      <c r="M24" s="60" t="s">
        <v>112</v>
      </c>
    </row>
    <row r="25" spans="1:13" ht="12" customHeight="1">
      <c r="A25" s="173"/>
      <c r="B25" s="174"/>
      <c r="C25" s="174"/>
      <c r="D25" s="175"/>
      <c r="E25" s="43" t="s">
        <v>59</v>
      </c>
      <c r="F25" s="7">
        <f>SUM(F19:F24)</f>
        <v>4000</v>
      </c>
      <c r="G25" s="8">
        <f>SUM(G19:G24)</f>
        <v>9700</v>
      </c>
      <c r="H25" s="6"/>
      <c r="I25" s="6"/>
      <c r="J25" s="6"/>
      <c r="L25" s="66">
        <f>SUM(L19:L24)</f>
        <v>39560</v>
      </c>
      <c r="M25" s="66">
        <f>SUM(M19:M24)</f>
        <v>0</v>
      </c>
    </row>
    <row r="26" spans="1:13" ht="12" customHeight="1">
      <c r="A26" s="52"/>
      <c r="B26" s="53"/>
      <c r="C26" s="53"/>
      <c r="D26" s="53"/>
      <c r="E26" s="54"/>
      <c r="L26" s="76"/>
      <c r="M26" s="76"/>
    </row>
    <row r="27" spans="1:13" ht="12" customHeight="1">
      <c r="A27" s="55" t="s">
        <v>58</v>
      </c>
      <c r="B27" s="41" t="s">
        <v>57</v>
      </c>
      <c r="C27" s="42"/>
      <c r="D27" s="37"/>
      <c r="E27" s="36" t="s">
        <v>55</v>
      </c>
      <c r="F27" s="56">
        <v>1800</v>
      </c>
      <c r="G27" s="57">
        <v>2300</v>
      </c>
      <c r="H27" s="58"/>
      <c r="I27" s="58"/>
      <c r="J27" s="58"/>
      <c r="K27" s="59"/>
      <c r="L27" s="56">
        <v>2000</v>
      </c>
      <c r="M27" s="162" t="s">
        <v>113</v>
      </c>
    </row>
    <row r="28" spans="1:13" ht="12" customHeight="1">
      <c r="A28" s="55" t="s">
        <v>58</v>
      </c>
      <c r="B28" s="41" t="s">
        <v>57</v>
      </c>
      <c r="C28" s="42"/>
      <c r="D28" s="37"/>
      <c r="E28" s="39" t="s">
        <v>19</v>
      </c>
      <c r="F28" s="56"/>
      <c r="G28" s="57"/>
      <c r="H28" s="58"/>
      <c r="I28" s="58"/>
      <c r="J28" s="58"/>
      <c r="K28" s="59"/>
      <c r="L28" s="60"/>
      <c r="M28" s="60"/>
    </row>
    <row r="29" spans="1:13" ht="12" customHeight="1">
      <c r="A29" s="33" t="s">
        <v>58</v>
      </c>
      <c r="B29" s="41" t="s">
        <v>57</v>
      </c>
      <c r="C29" s="42"/>
      <c r="D29" s="37"/>
      <c r="E29" s="39" t="s">
        <v>18</v>
      </c>
      <c r="F29" s="56">
        <v>200</v>
      </c>
      <c r="G29" s="57">
        <v>230</v>
      </c>
      <c r="H29" s="58"/>
      <c r="I29" s="58"/>
      <c r="J29" s="58"/>
      <c r="K29" s="59"/>
      <c r="L29" s="60">
        <v>200</v>
      </c>
      <c r="M29" s="60"/>
    </row>
    <row r="30" spans="1:13" ht="12" customHeight="1">
      <c r="A30" s="33" t="s">
        <v>58</v>
      </c>
      <c r="B30" s="41" t="s">
        <v>57</v>
      </c>
      <c r="C30" s="42"/>
      <c r="D30" s="37"/>
      <c r="E30" s="39" t="s">
        <v>4</v>
      </c>
      <c r="F30" s="56">
        <v>2000</v>
      </c>
      <c r="G30" s="57">
        <v>500</v>
      </c>
      <c r="H30" s="58"/>
      <c r="I30" s="58"/>
      <c r="J30" s="58"/>
      <c r="K30" s="59"/>
      <c r="L30" s="60">
        <v>1000</v>
      </c>
      <c r="M30" s="163" t="s">
        <v>114</v>
      </c>
    </row>
    <row r="31" spans="1:13" ht="12" customHeight="1">
      <c r="A31" s="33"/>
      <c r="B31" s="41"/>
      <c r="C31" s="42"/>
      <c r="D31" s="37"/>
      <c r="E31" s="35" t="s">
        <v>82</v>
      </c>
      <c r="F31" s="56">
        <v>0</v>
      </c>
      <c r="G31" s="57">
        <v>2500</v>
      </c>
      <c r="H31" s="58"/>
      <c r="I31" s="58"/>
      <c r="J31" s="58"/>
      <c r="K31" s="59"/>
      <c r="L31" s="60">
        <v>2000</v>
      </c>
      <c r="M31" s="60" t="s">
        <v>111</v>
      </c>
    </row>
    <row r="32" spans="1:13" ht="12" customHeight="1">
      <c r="A32" s="33" t="s">
        <v>58</v>
      </c>
      <c r="B32" s="41" t="s">
        <v>57</v>
      </c>
      <c r="C32" s="42"/>
      <c r="D32" s="37"/>
      <c r="E32" s="35" t="s">
        <v>32</v>
      </c>
      <c r="F32" s="56">
        <v>0</v>
      </c>
      <c r="G32" s="57">
        <v>2500</v>
      </c>
      <c r="H32" s="58"/>
      <c r="I32" s="58"/>
      <c r="J32" s="58"/>
      <c r="K32" s="59"/>
      <c r="L32" s="60">
        <v>1100</v>
      </c>
      <c r="M32" s="60" t="s">
        <v>115</v>
      </c>
    </row>
    <row r="33" spans="1:13" ht="12" customHeight="1">
      <c r="A33" s="55"/>
      <c r="B33" s="42"/>
      <c r="C33" s="42"/>
      <c r="D33" s="37"/>
      <c r="E33" s="43" t="s">
        <v>56</v>
      </c>
      <c r="F33" s="61">
        <f>SUM(F27:F32)</f>
        <v>4000</v>
      </c>
      <c r="G33" s="62">
        <f>SUM(G27:G32)</f>
        <v>8030</v>
      </c>
      <c r="H33" s="63"/>
      <c r="I33" s="63"/>
      <c r="J33" s="63"/>
      <c r="K33" s="59"/>
      <c r="L33" s="64">
        <f>SUM(L27:L32)</f>
        <v>6300</v>
      </c>
      <c r="M33" s="64">
        <f>SUM(M27:M32)</f>
        <v>0</v>
      </c>
    </row>
    <row r="34" spans="1:13" ht="12" customHeight="1">
      <c r="A34" s="55" t="s">
        <v>54</v>
      </c>
      <c r="B34" s="41" t="s">
        <v>53</v>
      </c>
      <c r="C34" s="42"/>
      <c r="D34" s="37"/>
      <c r="E34" s="39" t="s">
        <v>19</v>
      </c>
      <c r="F34" s="56">
        <v>630</v>
      </c>
      <c r="G34" s="57">
        <v>0</v>
      </c>
      <c r="H34" s="58"/>
      <c r="I34" s="58"/>
      <c r="J34" s="58"/>
      <c r="K34" s="59"/>
      <c r="L34" s="56">
        <v>1500</v>
      </c>
      <c r="M34" s="185" t="s">
        <v>138</v>
      </c>
    </row>
    <row r="35" spans="1:13" ht="12" customHeight="1">
      <c r="A35" s="55" t="s">
        <v>54</v>
      </c>
      <c r="B35" s="41" t="s">
        <v>53</v>
      </c>
      <c r="C35" s="42"/>
      <c r="D35" s="37"/>
      <c r="E35" s="40" t="s">
        <v>18</v>
      </c>
      <c r="F35" s="56">
        <v>70</v>
      </c>
      <c r="G35" s="57">
        <v>120</v>
      </c>
      <c r="H35" s="58"/>
      <c r="I35" s="58"/>
      <c r="J35" s="58"/>
      <c r="K35" s="59"/>
      <c r="L35" s="56">
        <v>150</v>
      </c>
      <c r="M35" s="186"/>
    </row>
    <row r="36" spans="1:13" ht="12" customHeight="1">
      <c r="A36" s="33" t="s">
        <v>54</v>
      </c>
      <c r="B36" s="41" t="s">
        <v>53</v>
      </c>
      <c r="C36" s="42"/>
      <c r="D36" s="37"/>
      <c r="E36" s="39" t="s">
        <v>4</v>
      </c>
      <c r="F36" s="56">
        <v>1000</v>
      </c>
      <c r="G36" s="57">
        <v>2000</v>
      </c>
      <c r="H36" s="58"/>
      <c r="I36" s="58"/>
      <c r="J36" s="58"/>
      <c r="K36" s="59"/>
      <c r="L36" s="56">
        <v>3500</v>
      </c>
      <c r="M36" s="162" t="s">
        <v>117</v>
      </c>
    </row>
    <row r="37" spans="1:13" ht="12" customHeight="1">
      <c r="A37" s="33" t="s">
        <v>54</v>
      </c>
      <c r="B37" s="41" t="s">
        <v>53</v>
      </c>
      <c r="C37" s="42"/>
      <c r="D37" s="37"/>
      <c r="E37" s="35" t="s">
        <v>82</v>
      </c>
      <c r="F37" s="56">
        <v>6500</v>
      </c>
      <c r="G37" s="57">
        <v>7000</v>
      </c>
      <c r="H37" s="58"/>
      <c r="I37" s="58"/>
      <c r="J37" s="58"/>
      <c r="K37" s="59"/>
      <c r="L37" s="56">
        <v>6900</v>
      </c>
      <c r="M37" s="56" t="s">
        <v>111</v>
      </c>
    </row>
    <row r="38" spans="1:13" ht="12" customHeight="1">
      <c r="A38" s="55"/>
      <c r="B38" s="42"/>
      <c r="C38" s="42"/>
      <c r="D38" s="37"/>
      <c r="E38" s="35" t="s">
        <v>32</v>
      </c>
      <c r="F38" s="56"/>
      <c r="G38" s="57"/>
      <c r="H38" s="58"/>
      <c r="I38" s="58"/>
      <c r="J38" s="58"/>
      <c r="K38" s="59"/>
      <c r="L38" s="65"/>
      <c r="M38" s="65"/>
    </row>
    <row r="39" spans="1:13" ht="12" customHeight="1">
      <c r="A39" s="55"/>
      <c r="B39" s="42"/>
      <c r="C39" s="42"/>
      <c r="D39" s="37"/>
      <c r="E39" s="43" t="s">
        <v>52</v>
      </c>
      <c r="F39" s="61">
        <f>SUM(F34:F37)</f>
        <v>8200</v>
      </c>
      <c r="G39" s="62">
        <f>SUM(G34:G37)</f>
        <v>9120</v>
      </c>
      <c r="H39" s="63"/>
      <c r="I39" s="63"/>
      <c r="J39" s="63"/>
      <c r="K39" s="59"/>
      <c r="L39" s="66">
        <f>SUM(L34:L38)</f>
        <v>12050</v>
      </c>
      <c r="M39" s="66">
        <f>SUM(M34:M38)</f>
        <v>0</v>
      </c>
    </row>
    <row r="40" spans="1:13" ht="12" customHeight="1">
      <c r="A40" s="55" t="s">
        <v>51</v>
      </c>
      <c r="B40" s="67" t="s">
        <v>50</v>
      </c>
      <c r="C40" s="68"/>
      <c r="D40" s="69"/>
      <c r="E40" s="36" t="s">
        <v>55</v>
      </c>
      <c r="F40" s="56">
        <v>0</v>
      </c>
      <c r="G40" s="57">
        <v>1200</v>
      </c>
      <c r="H40" s="58"/>
      <c r="I40" s="58"/>
      <c r="J40" s="58"/>
      <c r="K40" s="59"/>
      <c r="L40" s="56"/>
      <c r="M40" s="56"/>
    </row>
    <row r="41" spans="1:13" ht="12" customHeight="1">
      <c r="A41" s="55" t="s">
        <v>51</v>
      </c>
      <c r="B41" s="67" t="s">
        <v>50</v>
      </c>
      <c r="C41" s="68"/>
      <c r="D41" s="69"/>
      <c r="E41" s="39" t="s">
        <v>19</v>
      </c>
      <c r="F41" s="56"/>
      <c r="G41" s="57">
        <v>1200</v>
      </c>
      <c r="H41" s="58"/>
      <c r="I41" s="58"/>
      <c r="J41" s="58"/>
      <c r="K41" s="59"/>
      <c r="L41" s="60">
        <v>0</v>
      </c>
      <c r="M41" s="60">
        <v>0</v>
      </c>
    </row>
    <row r="42" spans="1:13" ht="12" customHeight="1">
      <c r="A42" s="55" t="s">
        <v>51</v>
      </c>
      <c r="B42" s="67" t="s">
        <v>50</v>
      </c>
      <c r="C42" s="42"/>
      <c r="D42" s="37"/>
      <c r="E42" s="40" t="s">
        <v>18</v>
      </c>
      <c r="F42" s="56"/>
      <c r="G42" s="57">
        <v>100</v>
      </c>
      <c r="H42" s="58"/>
      <c r="I42" s="58"/>
      <c r="J42" s="58"/>
      <c r="K42" s="59"/>
      <c r="L42" s="60">
        <v>0</v>
      </c>
      <c r="M42" s="60">
        <v>0</v>
      </c>
    </row>
    <row r="43" spans="1:13" ht="12" customHeight="1">
      <c r="A43" s="55" t="s">
        <v>51</v>
      </c>
      <c r="B43" s="67" t="s">
        <v>50</v>
      </c>
      <c r="C43" s="50"/>
      <c r="D43" s="51"/>
      <c r="E43" s="39" t="s">
        <v>4</v>
      </c>
      <c r="F43" s="56"/>
      <c r="G43" s="57">
        <v>2000</v>
      </c>
      <c r="H43" s="58"/>
      <c r="I43" s="58"/>
      <c r="J43" s="58"/>
      <c r="K43" s="59"/>
      <c r="L43" s="60">
        <v>6000</v>
      </c>
      <c r="M43" s="60" t="s">
        <v>118</v>
      </c>
    </row>
    <row r="44" spans="1:13" ht="12" customHeight="1">
      <c r="A44" s="55" t="s">
        <v>51</v>
      </c>
      <c r="B44" s="67" t="s">
        <v>50</v>
      </c>
      <c r="C44" s="50"/>
      <c r="D44" s="51"/>
      <c r="E44" s="35" t="s">
        <v>82</v>
      </c>
      <c r="F44" s="56"/>
      <c r="G44" s="57">
        <v>5000</v>
      </c>
      <c r="H44" s="58"/>
      <c r="I44" s="58"/>
      <c r="J44" s="58"/>
      <c r="K44" s="59"/>
      <c r="L44" s="60">
        <v>6000</v>
      </c>
      <c r="M44" s="60" t="s">
        <v>111</v>
      </c>
    </row>
    <row r="45" spans="1:13" ht="12" customHeight="1">
      <c r="A45" s="55"/>
      <c r="B45" s="68"/>
      <c r="C45" s="50"/>
      <c r="D45" s="51"/>
      <c r="E45" s="35" t="s">
        <v>32</v>
      </c>
      <c r="F45" s="56"/>
      <c r="G45" s="57"/>
      <c r="H45" s="58"/>
      <c r="I45" s="58"/>
      <c r="J45" s="58"/>
      <c r="K45" s="59"/>
      <c r="L45" s="60"/>
      <c r="M45" s="60"/>
    </row>
    <row r="46" spans="1:13" ht="12" customHeight="1">
      <c r="A46" s="55"/>
      <c r="B46" s="42"/>
      <c r="C46" s="42"/>
      <c r="D46" s="37"/>
      <c r="E46" s="43" t="s">
        <v>49</v>
      </c>
      <c r="F46" s="61">
        <f>SUM(F41:F44)</f>
        <v>0</v>
      </c>
      <c r="G46" s="62">
        <f>SUM(G41:G44)</f>
        <v>8300</v>
      </c>
      <c r="H46" s="63"/>
      <c r="I46" s="63"/>
      <c r="J46" s="63"/>
      <c r="K46" s="59"/>
      <c r="L46" s="66">
        <f>SUM(L40:L45)</f>
        <v>12000</v>
      </c>
      <c r="M46" s="66">
        <f>SUM(M40:M45)</f>
        <v>0</v>
      </c>
    </row>
    <row r="47" spans="1:13" ht="12" customHeight="1">
      <c r="A47" s="33" t="s">
        <v>48</v>
      </c>
      <c r="B47" s="41" t="s">
        <v>47</v>
      </c>
      <c r="C47" s="42"/>
      <c r="D47" s="37"/>
      <c r="E47" s="39" t="s">
        <v>17</v>
      </c>
      <c r="F47" s="56"/>
      <c r="G47" s="57">
        <v>4000</v>
      </c>
      <c r="H47" s="58"/>
      <c r="I47" s="58"/>
      <c r="J47" s="58"/>
      <c r="K47" s="59"/>
      <c r="L47" s="56">
        <v>5000</v>
      </c>
      <c r="M47" s="56" t="s">
        <v>119</v>
      </c>
    </row>
    <row r="48" spans="1:13" ht="12" customHeight="1">
      <c r="A48" s="33" t="s">
        <v>48</v>
      </c>
      <c r="B48" s="41" t="s">
        <v>47</v>
      </c>
      <c r="C48" s="42"/>
      <c r="D48" s="37"/>
      <c r="E48" s="39" t="s">
        <v>19</v>
      </c>
      <c r="F48" s="56"/>
      <c r="G48" s="57"/>
      <c r="H48" s="58"/>
      <c r="I48" s="58"/>
      <c r="J48" s="58"/>
      <c r="K48" s="59"/>
      <c r="L48" s="60">
        <v>10000</v>
      </c>
      <c r="M48" s="163" t="s">
        <v>120</v>
      </c>
    </row>
    <row r="49" spans="1:13" ht="12" customHeight="1">
      <c r="A49" s="55" t="s">
        <v>48</v>
      </c>
      <c r="B49" s="41" t="s">
        <v>47</v>
      </c>
      <c r="C49" s="42"/>
      <c r="D49" s="37"/>
      <c r="E49" s="40" t="s">
        <v>18</v>
      </c>
      <c r="F49" s="56"/>
      <c r="G49" s="57">
        <v>400</v>
      </c>
      <c r="H49" s="58"/>
      <c r="I49" s="58"/>
      <c r="J49" s="58"/>
      <c r="K49" s="59"/>
      <c r="L49" s="60">
        <v>1500</v>
      </c>
      <c r="M49" s="60"/>
    </row>
    <row r="50" spans="1:13" ht="12" customHeight="1">
      <c r="A50" s="33" t="s">
        <v>48</v>
      </c>
      <c r="B50" s="41" t="s">
        <v>47</v>
      </c>
      <c r="C50" s="42"/>
      <c r="D50" s="37"/>
      <c r="E50" s="40" t="s">
        <v>4</v>
      </c>
      <c r="F50" s="56">
        <v>6500</v>
      </c>
      <c r="G50" s="57">
        <v>5000</v>
      </c>
      <c r="H50" s="58"/>
      <c r="I50" s="58"/>
      <c r="J50" s="58"/>
      <c r="K50" s="59"/>
      <c r="L50" s="60">
        <v>3000</v>
      </c>
      <c r="M50" s="163" t="s">
        <v>121</v>
      </c>
    </row>
    <row r="51" spans="1:13" ht="12" customHeight="1">
      <c r="A51" s="55" t="s">
        <v>48</v>
      </c>
      <c r="B51" s="41" t="s">
        <v>47</v>
      </c>
      <c r="C51" s="42"/>
      <c r="D51" s="37"/>
      <c r="E51" s="35" t="s">
        <v>82</v>
      </c>
      <c r="F51" s="56">
        <v>1700</v>
      </c>
      <c r="G51" s="57">
        <v>6000</v>
      </c>
      <c r="H51" s="58"/>
      <c r="I51" s="58"/>
      <c r="J51" s="58"/>
      <c r="K51" s="59"/>
      <c r="L51" s="60">
        <v>3000</v>
      </c>
      <c r="M51" s="163" t="s">
        <v>137</v>
      </c>
    </row>
    <row r="52" spans="1:13" ht="12" customHeight="1">
      <c r="A52" s="33" t="s">
        <v>48</v>
      </c>
      <c r="B52" s="41" t="s">
        <v>47</v>
      </c>
      <c r="C52" s="42"/>
      <c r="D52" s="37"/>
      <c r="E52" s="36" t="s">
        <v>32</v>
      </c>
      <c r="F52" s="56"/>
      <c r="G52" s="57">
        <v>10000</v>
      </c>
      <c r="H52" s="58"/>
      <c r="I52" s="58"/>
      <c r="J52" s="58"/>
      <c r="K52" s="59"/>
      <c r="L52" s="60">
        <v>10000</v>
      </c>
      <c r="M52" s="60" t="s">
        <v>122</v>
      </c>
    </row>
    <row r="53" spans="1:13" ht="12" customHeight="1" thickBot="1">
      <c r="A53" s="55"/>
      <c r="B53" s="42"/>
      <c r="C53" s="42"/>
      <c r="D53" s="37"/>
      <c r="E53" s="43" t="s">
        <v>46</v>
      </c>
      <c r="F53" s="61">
        <f>SUM(F47:F52)</f>
        <v>8200</v>
      </c>
      <c r="G53" s="62">
        <f>SUM(G47:G52)</f>
        <v>25400</v>
      </c>
      <c r="H53" s="63"/>
      <c r="I53" s="63"/>
      <c r="J53" s="63"/>
      <c r="K53" s="59"/>
      <c r="L53" s="66">
        <f>SUM(L47:L52)</f>
        <v>32500</v>
      </c>
      <c r="M53" s="66">
        <f>SUM(M47:M52)</f>
        <v>0</v>
      </c>
    </row>
    <row r="54" spans="1:13" ht="12" customHeight="1" thickBot="1">
      <c r="A54" s="44"/>
      <c r="B54" s="45"/>
      <c r="C54" s="45"/>
      <c r="D54" s="45"/>
      <c r="E54" s="70" t="s">
        <v>45</v>
      </c>
      <c r="F54" s="71" t="e">
        <f>SUM(F11+F18+#REF!+F25+F33+F39+F46+F53)</f>
        <v>#REF!</v>
      </c>
      <c r="G54" s="71" t="e">
        <f>SUM(G11+G18+#REF!+G25+G33+G39+G46+G53)</f>
        <v>#REF!</v>
      </c>
      <c r="H54" s="72"/>
      <c r="I54" s="72"/>
      <c r="J54" s="72"/>
      <c r="K54" s="59"/>
      <c r="L54" s="73">
        <f>SUM(L53+L46+L39+L33+L25+L18+L11)</f>
        <v>120910</v>
      </c>
      <c r="M54" s="73">
        <f>SUM(M53+M46+M39+M33+M25+M18+M11)</f>
        <v>0</v>
      </c>
    </row>
    <row r="55" spans="1:13" ht="12" customHeight="1">
      <c r="A55" s="44"/>
      <c r="B55" s="45"/>
      <c r="C55" s="45"/>
      <c r="D55" s="45"/>
      <c r="E55" s="45"/>
      <c r="F55" s="74"/>
      <c r="G55" s="75"/>
      <c r="H55" s="59"/>
      <c r="I55" s="59"/>
      <c r="J55" s="59"/>
      <c r="K55" s="59"/>
      <c r="L55" s="76"/>
      <c r="M55" s="76"/>
    </row>
    <row r="56" spans="1:13" ht="12" customHeight="1">
      <c r="A56" s="44"/>
      <c r="B56" s="45"/>
      <c r="C56" s="45"/>
      <c r="D56" s="45"/>
      <c r="E56" s="45"/>
      <c r="F56" s="77"/>
      <c r="G56" s="75"/>
      <c r="H56" s="59"/>
      <c r="I56" s="59"/>
      <c r="J56" s="59"/>
      <c r="K56" s="59"/>
      <c r="L56" s="76"/>
      <c r="M56" s="76"/>
    </row>
    <row r="57" spans="1:13" ht="12" customHeight="1">
      <c r="A57" s="176" t="s">
        <v>44</v>
      </c>
      <c r="B57" s="176"/>
      <c r="C57" s="176"/>
      <c r="D57" s="176"/>
      <c r="E57" s="78"/>
      <c r="F57" s="79"/>
      <c r="G57" s="80"/>
      <c r="H57" s="81"/>
      <c r="I57" s="81"/>
      <c r="J57" s="81"/>
      <c r="K57" s="59"/>
      <c r="L57" s="82"/>
      <c r="M57" s="82"/>
    </row>
    <row r="58" spans="1:13" ht="12" customHeight="1">
      <c r="A58" s="55" t="s">
        <v>42</v>
      </c>
      <c r="B58" s="41" t="s">
        <v>74</v>
      </c>
      <c r="C58" s="42"/>
      <c r="D58" s="37"/>
      <c r="E58" s="36" t="s">
        <v>17</v>
      </c>
      <c r="F58" s="56">
        <v>0</v>
      </c>
      <c r="G58" s="57">
        <v>12000</v>
      </c>
      <c r="H58" s="63"/>
      <c r="I58" s="63"/>
      <c r="J58" s="63"/>
      <c r="K58" s="59"/>
      <c r="L58" s="56">
        <v>2000</v>
      </c>
      <c r="M58" s="162" t="s">
        <v>123</v>
      </c>
    </row>
    <row r="59" spans="1:13" ht="12" customHeight="1">
      <c r="A59" s="83" t="s">
        <v>42</v>
      </c>
      <c r="B59" s="41" t="s">
        <v>41</v>
      </c>
      <c r="C59" s="42"/>
      <c r="D59" s="37"/>
      <c r="E59" s="36" t="s">
        <v>43</v>
      </c>
      <c r="F59" s="56">
        <v>240</v>
      </c>
      <c r="G59" s="57">
        <f>1280+300</f>
        <v>1580</v>
      </c>
      <c r="H59" s="58"/>
      <c r="I59" s="58"/>
      <c r="J59" s="58"/>
      <c r="K59" s="59"/>
      <c r="L59" s="60">
        <v>200</v>
      </c>
      <c r="M59" s="60"/>
    </row>
    <row r="60" spans="1:13" ht="12" customHeight="1">
      <c r="A60" s="55" t="s">
        <v>42</v>
      </c>
      <c r="B60" s="41" t="s">
        <v>41</v>
      </c>
      <c r="C60" s="42"/>
      <c r="D60" s="37"/>
      <c r="E60" s="36" t="s">
        <v>10</v>
      </c>
      <c r="F60" s="56">
        <v>12000</v>
      </c>
      <c r="G60" s="57">
        <v>16000</v>
      </c>
      <c r="H60" s="58"/>
      <c r="I60" s="58"/>
      <c r="J60" s="58"/>
      <c r="K60" s="59"/>
      <c r="L60" s="60">
        <v>0</v>
      </c>
      <c r="M60" s="60"/>
    </row>
    <row r="61" spans="1:13" ht="12" customHeight="1">
      <c r="A61" s="83" t="s">
        <v>42</v>
      </c>
      <c r="B61" s="41" t="s">
        <v>41</v>
      </c>
      <c r="C61" s="42"/>
      <c r="D61" s="37"/>
      <c r="E61" s="36" t="s">
        <v>43</v>
      </c>
      <c r="F61" s="56">
        <v>240</v>
      </c>
      <c r="G61" s="57">
        <f>1280+300</f>
        <v>1580</v>
      </c>
      <c r="H61" s="58"/>
      <c r="I61" s="58"/>
      <c r="J61" s="58"/>
      <c r="K61" s="59"/>
      <c r="L61" s="60">
        <v>0</v>
      </c>
      <c r="M61" s="60"/>
    </row>
    <row r="62" spans="1:13" ht="12" customHeight="1">
      <c r="A62" s="83" t="s">
        <v>42</v>
      </c>
      <c r="B62" s="41" t="s">
        <v>41</v>
      </c>
      <c r="C62" s="42"/>
      <c r="D62" s="37"/>
      <c r="E62" s="39" t="s">
        <v>4</v>
      </c>
      <c r="F62" s="56">
        <v>0</v>
      </c>
      <c r="G62" s="57">
        <v>1000</v>
      </c>
      <c r="H62" s="58"/>
      <c r="I62" s="58"/>
      <c r="J62" s="58"/>
      <c r="K62" s="59"/>
      <c r="L62" s="60">
        <v>250</v>
      </c>
      <c r="M62" s="163" t="s">
        <v>124</v>
      </c>
    </row>
    <row r="63" spans="1:13" ht="12" customHeight="1">
      <c r="A63" s="83"/>
      <c r="B63" s="42"/>
      <c r="C63" s="42"/>
      <c r="D63" s="37"/>
      <c r="E63" s="35" t="s">
        <v>82</v>
      </c>
      <c r="F63" s="56"/>
      <c r="G63" s="57"/>
      <c r="H63" s="58"/>
      <c r="I63" s="58"/>
      <c r="J63" s="58"/>
      <c r="K63" s="59"/>
      <c r="L63" s="60">
        <v>6000</v>
      </c>
      <c r="M63" s="163" t="s">
        <v>125</v>
      </c>
    </row>
    <row r="64" spans="1:13" ht="12" customHeight="1">
      <c r="A64" s="55"/>
      <c r="B64" s="42"/>
      <c r="C64" s="42"/>
      <c r="D64" s="37"/>
      <c r="E64" s="43" t="s">
        <v>40</v>
      </c>
      <c r="F64" s="61">
        <f>SUM(F58:F62)</f>
        <v>12480</v>
      </c>
      <c r="G64" s="62">
        <f>SUM(G58:G62)</f>
        <v>32160</v>
      </c>
      <c r="H64" s="63"/>
      <c r="I64" s="63"/>
      <c r="J64" s="63"/>
      <c r="K64" s="59"/>
      <c r="L64" s="66">
        <f>SUM(L58:L63)</f>
        <v>8450</v>
      </c>
      <c r="M64" s="66"/>
    </row>
    <row r="65" spans="1:13" ht="12" customHeight="1">
      <c r="A65" s="44"/>
      <c r="B65" s="45"/>
      <c r="C65" s="45"/>
      <c r="D65" s="45"/>
      <c r="E65" s="46"/>
      <c r="F65" s="84"/>
      <c r="G65" s="85"/>
      <c r="H65" s="59"/>
      <c r="I65" s="59"/>
      <c r="J65" s="59"/>
      <c r="K65" s="59"/>
      <c r="L65" s="76"/>
      <c r="M65" s="76"/>
    </row>
    <row r="66" spans="1:13" ht="12" customHeight="1">
      <c r="A66" s="33" t="s">
        <v>39</v>
      </c>
      <c r="B66" s="41" t="s">
        <v>75</v>
      </c>
      <c r="C66" s="42"/>
      <c r="D66" s="37"/>
      <c r="E66" s="36" t="s">
        <v>35</v>
      </c>
      <c r="F66" s="56">
        <v>10000</v>
      </c>
      <c r="G66" s="57">
        <v>10000</v>
      </c>
      <c r="H66" s="58"/>
      <c r="I66" s="58"/>
      <c r="J66" s="58"/>
      <c r="K66" s="59"/>
      <c r="L66" s="56">
        <v>8875</v>
      </c>
      <c r="M66" s="185" t="s">
        <v>126</v>
      </c>
    </row>
    <row r="67" spans="1:13" ht="12" customHeight="1">
      <c r="A67" s="33" t="s">
        <v>39</v>
      </c>
      <c r="B67" s="41" t="s">
        <v>38</v>
      </c>
      <c r="C67" s="42"/>
      <c r="D67" s="37"/>
      <c r="E67" s="36" t="s">
        <v>43</v>
      </c>
      <c r="F67" s="56">
        <v>951</v>
      </c>
      <c r="G67" s="57">
        <v>950</v>
      </c>
      <c r="H67" s="58"/>
      <c r="I67" s="58"/>
      <c r="J67" s="58"/>
      <c r="K67" s="59"/>
      <c r="L67" s="60">
        <v>875</v>
      </c>
      <c r="M67" s="186"/>
    </row>
    <row r="68" spans="1:13" ht="12" customHeight="1">
      <c r="A68" s="33" t="s">
        <v>39</v>
      </c>
      <c r="B68" s="41" t="s">
        <v>38</v>
      </c>
      <c r="C68" s="42"/>
      <c r="D68" s="37"/>
      <c r="E68" s="39" t="s">
        <v>4</v>
      </c>
      <c r="F68" s="56">
        <v>0</v>
      </c>
      <c r="G68" s="57">
        <v>2000</v>
      </c>
      <c r="H68" s="58"/>
      <c r="I68" s="58"/>
      <c r="J68" s="58"/>
      <c r="K68" s="59"/>
      <c r="L68" s="60">
        <v>750</v>
      </c>
      <c r="M68" s="60" t="s">
        <v>127</v>
      </c>
    </row>
    <row r="69" spans="1:13" ht="12" customHeight="1">
      <c r="A69" s="33" t="s">
        <v>39</v>
      </c>
      <c r="B69" s="41" t="s">
        <v>38</v>
      </c>
      <c r="C69" s="42"/>
      <c r="D69" s="37"/>
      <c r="E69" s="35" t="s">
        <v>82</v>
      </c>
      <c r="F69" s="56"/>
      <c r="G69" s="57"/>
      <c r="H69" s="58"/>
      <c r="I69" s="58"/>
      <c r="J69" s="58"/>
      <c r="K69" s="59"/>
      <c r="L69" s="60">
        <v>0</v>
      </c>
      <c r="M69" s="60"/>
    </row>
    <row r="70" spans="1:13" ht="12" customHeight="1">
      <c r="A70" s="55"/>
      <c r="B70" s="42"/>
      <c r="C70" s="42"/>
      <c r="D70" s="37"/>
      <c r="E70" s="43" t="s">
        <v>37</v>
      </c>
      <c r="F70" s="61">
        <f>SUM(F66:F68)</f>
        <v>10951</v>
      </c>
      <c r="G70" s="62">
        <f>SUM(G66:G68)</f>
        <v>12950</v>
      </c>
      <c r="H70" s="63"/>
      <c r="I70" s="63"/>
      <c r="J70" s="63"/>
      <c r="K70" s="59"/>
      <c r="L70" s="66">
        <f>SUM(L66:L69)</f>
        <v>10500</v>
      </c>
      <c r="M70" s="66"/>
    </row>
    <row r="71" spans="1:13" ht="12" customHeight="1">
      <c r="A71" s="44"/>
      <c r="B71" s="45"/>
      <c r="C71" s="45"/>
      <c r="D71" s="45"/>
      <c r="E71" s="46"/>
      <c r="F71" s="84"/>
      <c r="G71" s="85"/>
      <c r="H71" s="59"/>
      <c r="I71" s="59"/>
      <c r="J71" s="59"/>
      <c r="K71" s="59"/>
      <c r="L71" s="76"/>
      <c r="M71" s="76"/>
    </row>
    <row r="72" spans="1:13" ht="12" customHeight="1">
      <c r="A72" s="55" t="s">
        <v>36</v>
      </c>
      <c r="B72" s="41" t="s">
        <v>96</v>
      </c>
      <c r="C72" s="42"/>
      <c r="D72" s="37"/>
      <c r="E72" s="36" t="s">
        <v>35</v>
      </c>
      <c r="F72" s="56">
        <v>0</v>
      </c>
      <c r="G72" s="57">
        <v>9000</v>
      </c>
      <c r="H72" s="58"/>
      <c r="I72" s="58"/>
      <c r="J72" s="58"/>
      <c r="K72" s="59"/>
      <c r="L72" s="56" t="s">
        <v>87</v>
      </c>
      <c r="M72" s="56"/>
    </row>
    <row r="73" spans="1:13" ht="12" customHeight="1">
      <c r="A73" s="55" t="s">
        <v>36</v>
      </c>
      <c r="B73" s="41" t="s">
        <v>96</v>
      </c>
      <c r="C73" s="42"/>
      <c r="D73" s="37"/>
      <c r="E73" s="39" t="s">
        <v>18</v>
      </c>
      <c r="F73" s="56"/>
      <c r="G73" s="57"/>
      <c r="H73" s="58"/>
      <c r="I73" s="58"/>
      <c r="J73" s="58"/>
      <c r="K73" s="59"/>
      <c r="L73" s="60" t="s">
        <v>88</v>
      </c>
      <c r="M73" s="60"/>
    </row>
    <row r="74" spans="1:13" ht="12" customHeight="1">
      <c r="A74" s="55" t="s">
        <v>91</v>
      </c>
      <c r="B74" s="41" t="s">
        <v>96</v>
      </c>
      <c r="C74" s="42"/>
      <c r="D74" s="37"/>
      <c r="E74" s="86" t="s">
        <v>81</v>
      </c>
      <c r="F74" s="56"/>
      <c r="G74" s="57"/>
      <c r="H74" s="58"/>
      <c r="I74" s="58"/>
      <c r="J74" s="58"/>
      <c r="K74" s="59"/>
      <c r="L74" s="60"/>
      <c r="M74" s="60"/>
    </row>
    <row r="75" spans="1:13" ht="12" customHeight="1">
      <c r="A75" s="55" t="s">
        <v>36</v>
      </c>
      <c r="B75" s="41" t="s">
        <v>96</v>
      </c>
      <c r="C75" s="42"/>
      <c r="D75" s="37"/>
      <c r="E75" s="86" t="s">
        <v>43</v>
      </c>
      <c r="F75" s="56">
        <v>0</v>
      </c>
      <c r="G75" s="57">
        <v>1200</v>
      </c>
      <c r="H75" s="58"/>
      <c r="I75" s="58"/>
      <c r="J75" s="58"/>
      <c r="K75" s="59"/>
      <c r="L75" s="60"/>
      <c r="M75" s="60"/>
    </row>
    <row r="76" spans="1:13" ht="12" customHeight="1">
      <c r="A76" s="55" t="s">
        <v>36</v>
      </c>
      <c r="B76" s="41" t="s">
        <v>96</v>
      </c>
      <c r="C76" s="42"/>
      <c r="D76" s="37"/>
      <c r="E76" s="39" t="s">
        <v>4</v>
      </c>
      <c r="F76" s="56">
        <v>0</v>
      </c>
      <c r="G76" s="57">
        <v>4000</v>
      </c>
      <c r="H76" s="58"/>
      <c r="I76" s="58"/>
      <c r="J76" s="58"/>
      <c r="K76" s="59"/>
      <c r="L76" s="60">
        <v>2500</v>
      </c>
      <c r="M76" s="163" t="s">
        <v>128</v>
      </c>
    </row>
    <row r="77" spans="1:13" ht="12" customHeight="1">
      <c r="A77" s="55" t="s">
        <v>36</v>
      </c>
      <c r="B77" s="41" t="s">
        <v>96</v>
      </c>
      <c r="C77" s="42"/>
      <c r="D77" s="37"/>
      <c r="E77" s="35" t="s">
        <v>82</v>
      </c>
      <c r="F77" s="56"/>
      <c r="G77" s="57"/>
      <c r="H77" s="58"/>
      <c r="I77" s="58"/>
      <c r="J77" s="58"/>
      <c r="K77" s="59"/>
      <c r="L77" s="60">
        <v>2500</v>
      </c>
      <c r="M77" s="60" t="s">
        <v>111</v>
      </c>
    </row>
    <row r="78" spans="1:13" ht="12" customHeight="1">
      <c r="A78" s="55" t="s">
        <v>36</v>
      </c>
      <c r="B78" s="41" t="s">
        <v>96</v>
      </c>
      <c r="C78" s="42"/>
      <c r="D78" s="37"/>
      <c r="E78" s="35" t="s">
        <v>32</v>
      </c>
      <c r="F78" s="56">
        <v>0</v>
      </c>
      <c r="G78" s="57">
        <v>1500</v>
      </c>
      <c r="H78" s="58"/>
      <c r="I78" s="58"/>
      <c r="J78" s="58"/>
      <c r="K78" s="59"/>
      <c r="L78" s="60">
        <v>0</v>
      </c>
      <c r="M78" s="60"/>
    </row>
    <row r="79" spans="1:13" ht="12" customHeight="1">
      <c r="A79" s="55"/>
      <c r="B79" s="42"/>
      <c r="C79" s="42"/>
      <c r="D79" s="37"/>
      <c r="E79" s="43" t="s">
        <v>90</v>
      </c>
      <c r="F79" s="61">
        <f>SUM(F76:F76)</f>
        <v>0</v>
      </c>
      <c r="G79" s="62">
        <f>SUM(G72:G78)</f>
        <v>15700</v>
      </c>
      <c r="H79" s="63"/>
      <c r="I79" s="63"/>
      <c r="J79" s="63"/>
      <c r="K79" s="59"/>
      <c r="L79" s="64">
        <f>SUM(L72:L78)</f>
        <v>5000</v>
      </c>
      <c r="M79" s="64"/>
    </row>
    <row r="80" spans="1:13" ht="12" customHeight="1">
      <c r="A80" s="44"/>
      <c r="B80" s="45"/>
      <c r="C80" s="45"/>
      <c r="D80" s="45"/>
      <c r="E80" s="46"/>
      <c r="F80" s="77"/>
      <c r="G80" s="75"/>
      <c r="H80" s="59"/>
      <c r="I80" s="59"/>
      <c r="J80" s="59"/>
      <c r="K80" s="59"/>
      <c r="L80" s="76"/>
      <c r="M80" s="76"/>
    </row>
    <row r="81" spans="1:13" ht="12" customHeight="1">
      <c r="A81" s="87" t="s">
        <v>34</v>
      </c>
      <c r="B81" s="88" t="s">
        <v>76</v>
      </c>
      <c r="C81" s="42"/>
      <c r="D81" s="42"/>
      <c r="E81" s="36" t="s">
        <v>35</v>
      </c>
      <c r="F81" s="89">
        <v>0</v>
      </c>
      <c r="G81" s="57">
        <v>50000</v>
      </c>
      <c r="H81" s="58"/>
      <c r="I81" s="58"/>
      <c r="J81" s="58"/>
      <c r="K81" s="59"/>
      <c r="L81" s="90">
        <v>2000</v>
      </c>
      <c r="M81" s="185" t="s">
        <v>129</v>
      </c>
    </row>
    <row r="82" spans="1:13" ht="12" customHeight="1">
      <c r="A82" s="87" t="s">
        <v>34</v>
      </c>
      <c r="B82" s="88" t="s">
        <v>33</v>
      </c>
      <c r="C82" s="91"/>
      <c r="D82" s="91"/>
      <c r="E82" s="86" t="s">
        <v>43</v>
      </c>
      <c r="F82" s="92">
        <v>450</v>
      </c>
      <c r="G82" s="57">
        <f>5000+1500</f>
        <v>6500</v>
      </c>
      <c r="H82" s="58"/>
      <c r="I82" s="58"/>
      <c r="J82" s="58"/>
      <c r="K82" s="59"/>
      <c r="L82" s="93">
        <v>200</v>
      </c>
      <c r="M82" s="186"/>
    </row>
    <row r="83" spans="1:13" ht="12" customHeight="1">
      <c r="A83" s="87" t="s">
        <v>34</v>
      </c>
      <c r="B83" s="88" t="s">
        <v>33</v>
      </c>
      <c r="C83" s="91"/>
      <c r="D83" s="91"/>
      <c r="E83" s="86" t="s">
        <v>10</v>
      </c>
      <c r="F83" s="94">
        <v>19850</v>
      </c>
      <c r="G83" s="57">
        <v>35000</v>
      </c>
      <c r="H83" s="58"/>
      <c r="I83" s="58"/>
      <c r="J83" s="58"/>
      <c r="K83" s="59"/>
      <c r="L83" s="93">
        <v>0</v>
      </c>
      <c r="M83" s="93" t="s">
        <v>116</v>
      </c>
    </row>
    <row r="84" spans="1:13" ht="12" customHeight="1">
      <c r="A84" s="87" t="s">
        <v>34</v>
      </c>
      <c r="B84" s="88" t="s">
        <v>33</v>
      </c>
      <c r="C84" s="91"/>
      <c r="D84" s="91"/>
      <c r="E84" s="86" t="s">
        <v>8</v>
      </c>
      <c r="F84" s="92">
        <v>450</v>
      </c>
      <c r="G84" s="57">
        <f>5000+1500</f>
        <v>6500</v>
      </c>
      <c r="H84" s="58"/>
      <c r="I84" s="58"/>
      <c r="J84" s="58"/>
      <c r="K84" s="59"/>
      <c r="L84" s="93">
        <v>0</v>
      </c>
      <c r="M84" s="93" t="s">
        <v>116</v>
      </c>
    </row>
    <row r="85" spans="1:13" ht="12" customHeight="1">
      <c r="A85" s="87" t="s">
        <v>34</v>
      </c>
      <c r="B85" s="88" t="s">
        <v>33</v>
      </c>
      <c r="C85" s="91"/>
      <c r="D85" s="91"/>
      <c r="E85" s="39" t="s">
        <v>4</v>
      </c>
      <c r="F85" s="92">
        <v>0</v>
      </c>
      <c r="G85" s="57">
        <v>2000</v>
      </c>
      <c r="H85" s="58"/>
      <c r="I85" s="58"/>
      <c r="J85" s="58"/>
      <c r="K85" s="59"/>
      <c r="L85" s="93">
        <v>250</v>
      </c>
      <c r="M85" s="161" t="s">
        <v>130</v>
      </c>
    </row>
    <row r="86" spans="1:13" ht="12" customHeight="1">
      <c r="A86" s="87" t="s">
        <v>34</v>
      </c>
      <c r="B86" s="88" t="s">
        <v>33</v>
      </c>
      <c r="C86" s="91"/>
      <c r="D86" s="91"/>
      <c r="E86" s="35" t="s">
        <v>82</v>
      </c>
      <c r="F86" s="92">
        <v>1650</v>
      </c>
      <c r="G86" s="57">
        <v>4000</v>
      </c>
      <c r="H86" s="58"/>
      <c r="I86" s="58"/>
      <c r="J86" s="58"/>
      <c r="K86" s="59"/>
      <c r="L86" s="93">
        <v>5000</v>
      </c>
      <c r="M86" s="161" t="s">
        <v>125</v>
      </c>
    </row>
    <row r="87" spans="1:13" ht="12" customHeight="1">
      <c r="A87" s="87" t="s">
        <v>34</v>
      </c>
      <c r="B87" s="88" t="s">
        <v>33</v>
      </c>
      <c r="C87" s="91"/>
      <c r="D87" s="95"/>
      <c r="E87" s="35" t="s">
        <v>32</v>
      </c>
      <c r="F87" s="92">
        <v>0</v>
      </c>
      <c r="G87" s="57">
        <v>20000</v>
      </c>
      <c r="H87" s="58"/>
      <c r="I87" s="58"/>
      <c r="J87" s="58"/>
      <c r="K87" s="59"/>
      <c r="L87" s="93">
        <v>0</v>
      </c>
      <c r="M87" s="93"/>
    </row>
    <row r="88" spans="1:13" ht="12" customHeight="1" thickBot="1">
      <c r="A88" s="96"/>
      <c r="B88" s="91"/>
      <c r="C88" s="91"/>
      <c r="D88" s="95"/>
      <c r="E88" s="43" t="s">
        <v>31</v>
      </c>
      <c r="F88" s="61">
        <f>SUM(F81:F87)</f>
        <v>22400</v>
      </c>
      <c r="G88" s="62">
        <f>SUM(G81:G87)</f>
        <v>124000</v>
      </c>
      <c r="H88" s="63"/>
      <c r="I88" s="63"/>
      <c r="J88" s="63"/>
      <c r="K88" s="59"/>
      <c r="L88" s="64">
        <f>SUM(L81:L87)</f>
        <v>7450</v>
      </c>
      <c r="M88" s="64"/>
    </row>
    <row r="89" spans="1:13" ht="12" customHeight="1" thickBot="1">
      <c r="A89" s="44"/>
      <c r="B89" s="45"/>
      <c r="C89" s="45"/>
      <c r="D89" s="45"/>
      <c r="E89" s="97" t="s">
        <v>30</v>
      </c>
      <c r="F89" s="71">
        <f>SUM(F64+F70+F79+F88)</f>
        <v>45831</v>
      </c>
      <c r="G89" s="98">
        <f>SUM(G88+G79+G70+G64)</f>
        <v>184810</v>
      </c>
      <c r="H89" s="99"/>
      <c r="I89" s="99"/>
      <c r="J89" s="99"/>
      <c r="K89" s="59"/>
      <c r="L89" s="100">
        <f>SUM(L88+L79+L70+L64)</f>
        <v>31400</v>
      </c>
      <c r="M89" s="100"/>
    </row>
    <row r="90" spans="1:13" ht="12" customHeight="1">
      <c r="A90" s="176" t="s">
        <v>29</v>
      </c>
      <c r="B90" s="176"/>
      <c r="C90" s="176"/>
      <c r="D90" s="176"/>
      <c r="E90" s="101"/>
      <c r="F90" s="102"/>
      <c r="G90" s="103"/>
      <c r="H90" s="104"/>
      <c r="I90" s="104"/>
      <c r="J90" s="104"/>
      <c r="K90" s="59"/>
      <c r="L90" s="105"/>
      <c r="M90" s="105"/>
    </row>
    <row r="91" spans="1:13" ht="12" customHeight="1">
      <c r="A91" s="96" t="s">
        <v>28</v>
      </c>
      <c r="B91" s="106" t="s">
        <v>77</v>
      </c>
      <c r="C91" s="107"/>
      <c r="D91" s="108"/>
      <c r="E91" s="39" t="s">
        <v>19</v>
      </c>
      <c r="F91" s="56">
        <v>4550</v>
      </c>
      <c r="G91" s="57">
        <v>4550</v>
      </c>
      <c r="H91" s="58"/>
      <c r="I91" s="58"/>
      <c r="J91" s="58"/>
      <c r="K91" s="59"/>
      <c r="L91" s="56">
        <v>10000</v>
      </c>
      <c r="M91" s="164" t="s">
        <v>131</v>
      </c>
    </row>
    <row r="92" spans="1:13" ht="12" customHeight="1">
      <c r="A92" s="96" t="s">
        <v>28</v>
      </c>
      <c r="B92" s="106" t="s">
        <v>27</v>
      </c>
      <c r="C92" s="107"/>
      <c r="D92" s="108"/>
      <c r="E92" s="39" t="s">
        <v>18</v>
      </c>
      <c r="F92" s="56">
        <v>450</v>
      </c>
      <c r="G92" s="57">
        <v>450</v>
      </c>
      <c r="H92" s="58"/>
      <c r="I92" s="58"/>
      <c r="J92" s="58"/>
      <c r="K92" s="59"/>
      <c r="L92" s="60">
        <v>1000</v>
      </c>
      <c r="M92" s="165"/>
    </row>
    <row r="93" spans="1:13" ht="12" customHeight="1">
      <c r="A93" s="96" t="s">
        <v>28</v>
      </c>
      <c r="B93" s="106" t="s">
        <v>27</v>
      </c>
      <c r="C93" s="107"/>
      <c r="D93" s="108"/>
      <c r="E93" s="39" t="s">
        <v>4</v>
      </c>
      <c r="F93" s="56"/>
      <c r="G93" s="57"/>
      <c r="H93" s="58"/>
      <c r="I93" s="58"/>
      <c r="J93" s="58"/>
      <c r="K93" s="59"/>
      <c r="L93" s="60">
        <v>0</v>
      </c>
      <c r="M93" s="60"/>
    </row>
    <row r="94" spans="1:13" ht="12" customHeight="1">
      <c r="A94" s="96" t="s">
        <v>28</v>
      </c>
      <c r="B94" s="106" t="s">
        <v>77</v>
      </c>
      <c r="C94" s="107"/>
      <c r="D94" s="108"/>
      <c r="E94" s="35" t="s">
        <v>32</v>
      </c>
      <c r="F94" s="56">
        <v>450</v>
      </c>
      <c r="G94" s="57">
        <v>450</v>
      </c>
      <c r="H94" s="58"/>
      <c r="I94" s="58"/>
      <c r="J94" s="58"/>
      <c r="K94" s="59"/>
      <c r="L94" s="60">
        <v>10000</v>
      </c>
      <c r="M94" s="60" t="s">
        <v>132</v>
      </c>
    </row>
    <row r="95" spans="1:13" ht="12" customHeight="1">
      <c r="A95" s="96"/>
      <c r="B95" s="107"/>
      <c r="C95" s="107"/>
      <c r="D95" s="108"/>
      <c r="E95" s="43" t="s">
        <v>26</v>
      </c>
      <c r="F95" s="61">
        <f>SUM(F91:F92)</f>
        <v>5000</v>
      </c>
      <c r="G95" s="62">
        <f>SUM(G91:G92)</f>
        <v>5000</v>
      </c>
      <c r="H95" s="63"/>
      <c r="I95" s="63"/>
      <c r="J95" s="63"/>
      <c r="K95" s="59"/>
      <c r="L95" s="64">
        <f>SUM(L91:L94)</f>
        <v>21000</v>
      </c>
      <c r="M95" s="64"/>
    </row>
    <row r="96" spans="1:13" ht="12" customHeight="1">
      <c r="A96" s="44"/>
      <c r="B96" s="45"/>
      <c r="C96" s="45"/>
      <c r="D96" s="45"/>
      <c r="E96" s="46"/>
      <c r="F96" s="77"/>
      <c r="G96" s="75"/>
      <c r="H96" s="59"/>
      <c r="I96" s="59"/>
      <c r="J96" s="59"/>
      <c r="K96" s="59"/>
      <c r="L96" s="76"/>
      <c r="M96" s="76"/>
    </row>
    <row r="97" spans="1:13" ht="12" customHeight="1">
      <c r="A97" s="44"/>
      <c r="B97" s="45"/>
      <c r="C97" s="45"/>
      <c r="D97" s="45"/>
      <c r="E97" s="46"/>
      <c r="F97" s="77"/>
      <c r="G97" s="75"/>
      <c r="H97" s="59"/>
      <c r="I97" s="59"/>
      <c r="J97" s="59"/>
      <c r="K97" s="59"/>
      <c r="L97" s="76"/>
      <c r="M97" s="76"/>
    </row>
    <row r="98" spans="1:13" ht="12" customHeight="1">
      <c r="A98" s="87" t="s">
        <v>25</v>
      </c>
      <c r="B98" s="106" t="s">
        <v>78</v>
      </c>
      <c r="C98" s="107"/>
      <c r="D98" s="108"/>
      <c r="E98" s="39" t="s">
        <v>19</v>
      </c>
      <c r="F98" s="56">
        <v>6000</v>
      </c>
      <c r="G98" s="57">
        <v>7000</v>
      </c>
      <c r="H98" s="58"/>
      <c r="I98" s="58"/>
      <c r="J98" s="58"/>
      <c r="K98" s="59"/>
      <c r="L98" s="56">
        <v>8000</v>
      </c>
      <c r="M98" s="56" t="s">
        <v>133</v>
      </c>
    </row>
    <row r="99" spans="1:13" ht="12" customHeight="1">
      <c r="A99" s="96" t="s">
        <v>25</v>
      </c>
      <c r="B99" s="106" t="s">
        <v>24</v>
      </c>
      <c r="C99" s="107"/>
      <c r="D99" s="108"/>
      <c r="E99" s="39" t="s">
        <v>18</v>
      </c>
      <c r="F99" s="56">
        <v>600</v>
      </c>
      <c r="G99" s="57">
        <v>700</v>
      </c>
      <c r="H99" s="58"/>
      <c r="I99" s="58"/>
      <c r="J99" s="58"/>
      <c r="K99" s="59"/>
      <c r="L99" s="60">
        <v>800</v>
      </c>
      <c r="M99" s="60"/>
    </row>
    <row r="100" spans="1:13" ht="12" customHeight="1">
      <c r="A100" s="87" t="s">
        <v>25</v>
      </c>
      <c r="B100" s="106" t="s">
        <v>78</v>
      </c>
      <c r="C100" s="107"/>
      <c r="D100" s="108"/>
      <c r="E100" s="39" t="s">
        <v>4</v>
      </c>
      <c r="F100" s="56"/>
      <c r="G100" s="57"/>
      <c r="H100" s="58"/>
      <c r="I100" s="58"/>
      <c r="J100" s="58"/>
      <c r="K100" s="59"/>
      <c r="L100" s="60">
        <v>5000</v>
      </c>
      <c r="M100" s="163" t="s">
        <v>139</v>
      </c>
    </row>
    <row r="101" spans="1:13" ht="12" customHeight="1">
      <c r="A101" s="87" t="s">
        <v>25</v>
      </c>
      <c r="B101" s="106" t="s">
        <v>78</v>
      </c>
      <c r="C101" s="107"/>
      <c r="D101" s="108"/>
      <c r="E101" s="35" t="s">
        <v>82</v>
      </c>
      <c r="F101" s="56">
        <v>2000</v>
      </c>
      <c r="G101" s="57">
        <v>4000</v>
      </c>
      <c r="H101" s="58"/>
      <c r="I101" s="58"/>
      <c r="J101" s="58"/>
      <c r="K101" s="59"/>
      <c r="L101" s="60">
        <v>6000</v>
      </c>
      <c r="M101" s="60" t="s">
        <v>134</v>
      </c>
    </row>
    <row r="102" spans="1:13" ht="12" customHeight="1">
      <c r="A102" s="96" t="s">
        <v>25</v>
      </c>
      <c r="B102" s="106" t="s">
        <v>24</v>
      </c>
      <c r="C102" s="107"/>
      <c r="D102" s="108"/>
      <c r="E102" s="39" t="s">
        <v>32</v>
      </c>
      <c r="F102" s="56">
        <v>2000</v>
      </c>
      <c r="G102" s="57">
        <v>4000</v>
      </c>
      <c r="H102" s="58"/>
      <c r="I102" s="58"/>
      <c r="J102" s="58"/>
      <c r="K102" s="59"/>
      <c r="L102" s="60">
        <v>7000</v>
      </c>
      <c r="M102" s="60" t="s">
        <v>135</v>
      </c>
    </row>
    <row r="103" spans="1:13" ht="12" customHeight="1">
      <c r="A103" s="96"/>
      <c r="B103" s="107"/>
      <c r="C103" s="107"/>
      <c r="D103" s="108"/>
      <c r="E103" s="43" t="s">
        <v>23</v>
      </c>
      <c r="F103" s="61">
        <f>SUM(F98:F102)</f>
        <v>10600</v>
      </c>
      <c r="G103" s="62">
        <f>SUM(G98:G102)</f>
        <v>15700</v>
      </c>
      <c r="H103" s="63"/>
      <c r="I103" s="63"/>
      <c r="J103" s="63"/>
      <c r="K103" s="59"/>
      <c r="L103" s="64">
        <f>SUM(L98:L102)</f>
        <v>26800</v>
      </c>
      <c r="M103" s="64"/>
    </row>
    <row r="104" spans="1:13" ht="12" customHeight="1">
      <c r="A104" s="87" t="s">
        <v>22</v>
      </c>
      <c r="B104" s="106" t="s">
        <v>79</v>
      </c>
      <c r="C104" s="107"/>
      <c r="D104" s="108"/>
      <c r="E104" s="39" t="s">
        <v>19</v>
      </c>
      <c r="F104" s="56">
        <v>6000</v>
      </c>
      <c r="G104" s="57">
        <v>6000</v>
      </c>
      <c r="H104" s="58"/>
      <c r="I104" s="58"/>
      <c r="J104" s="58"/>
      <c r="K104" s="59"/>
      <c r="L104" s="56">
        <v>6000</v>
      </c>
      <c r="M104" s="185" t="s">
        <v>136</v>
      </c>
    </row>
    <row r="105" spans="1:13" ht="12" customHeight="1">
      <c r="A105" s="87" t="s">
        <v>22</v>
      </c>
      <c r="B105" s="106" t="s">
        <v>21</v>
      </c>
      <c r="C105" s="107"/>
      <c r="D105" s="108"/>
      <c r="E105" s="39" t="s">
        <v>18</v>
      </c>
      <c r="F105" s="56">
        <v>600</v>
      </c>
      <c r="G105" s="57">
        <v>600</v>
      </c>
      <c r="H105" s="58"/>
      <c r="I105" s="58"/>
      <c r="J105" s="58"/>
      <c r="K105" s="59"/>
      <c r="L105" s="60">
        <v>600</v>
      </c>
      <c r="M105" s="186"/>
    </row>
    <row r="106" spans="1:13" ht="12" customHeight="1">
      <c r="A106" s="33" t="s">
        <v>80</v>
      </c>
      <c r="B106" s="109" t="s">
        <v>79</v>
      </c>
      <c r="C106" s="110"/>
      <c r="D106" s="111"/>
      <c r="E106" s="35" t="s">
        <v>82</v>
      </c>
      <c r="F106" s="112">
        <v>600</v>
      </c>
      <c r="G106" s="113"/>
      <c r="H106" s="56">
        <v>600</v>
      </c>
      <c r="I106" s="58"/>
      <c r="J106" s="58"/>
      <c r="K106" s="58"/>
      <c r="L106" s="60">
        <v>1000</v>
      </c>
      <c r="M106" s="60" t="s">
        <v>140</v>
      </c>
    </row>
    <row r="107" spans="1:13" ht="12" customHeight="1">
      <c r="A107" s="33" t="s">
        <v>80</v>
      </c>
      <c r="B107" s="109" t="s">
        <v>79</v>
      </c>
      <c r="C107" s="110"/>
      <c r="D107" s="111"/>
      <c r="E107" s="114" t="s">
        <v>32</v>
      </c>
      <c r="F107" s="112">
        <v>600</v>
      </c>
      <c r="G107" s="113"/>
      <c r="H107" s="56">
        <v>600</v>
      </c>
      <c r="I107" s="58"/>
      <c r="J107" s="58"/>
      <c r="K107" s="58"/>
      <c r="L107" s="60">
        <v>1500</v>
      </c>
      <c r="M107" s="60" t="s">
        <v>141</v>
      </c>
    </row>
    <row r="108" spans="1:13" ht="12" customHeight="1" thickBot="1">
      <c r="A108" s="96"/>
      <c r="B108" s="107"/>
      <c r="C108" s="107"/>
      <c r="D108" s="108"/>
      <c r="E108" s="43" t="s">
        <v>20</v>
      </c>
      <c r="F108" s="61">
        <f>SUM(F104:F105)</f>
        <v>6600</v>
      </c>
      <c r="G108" s="62">
        <f>SUM(G104:G105)</f>
        <v>6600</v>
      </c>
      <c r="H108" s="63"/>
      <c r="I108" s="63"/>
      <c r="J108" s="63"/>
      <c r="K108" s="59"/>
      <c r="L108" s="64">
        <f>SUM(L104:L107)</f>
        <v>9100</v>
      </c>
      <c r="M108" s="64"/>
    </row>
    <row r="109" spans="1:13" ht="12" customHeight="1" thickBot="1">
      <c r="A109" s="115"/>
      <c r="B109" s="116"/>
      <c r="C109" s="116"/>
      <c r="D109" s="116"/>
      <c r="E109" s="97" t="s">
        <v>83</v>
      </c>
      <c r="F109" s="71" t="e">
        <f>SUM(F95+#REF!+F103+F108+#REF!)</f>
        <v>#REF!</v>
      </c>
      <c r="G109" s="117" t="e">
        <f>SUM(G95+#REF!+G103+G108+#REF!)</f>
        <v>#REF!</v>
      </c>
      <c r="H109" s="118"/>
      <c r="I109" s="118"/>
      <c r="J109" s="118"/>
      <c r="K109" s="59"/>
      <c r="L109" s="100">
        <f>SUM(L108+L103+L95)</f>
        <v>56900</v>
      </c>
      <c r="M109" s="100"/>
    </row>
    <row r="110" spans="1:13" ht="12" customHeight="1">
      <c r="A110" s="115"/>
      <c r="B110" s="116"/>
      <c r="C110" s="116"/>
      <c r="D110" s="116"/>
      <c r="E110" s="119"/>
      <c r="F110" s="120"/>
      <c r="G110" s="121"/>
      <c r="H110" s="122"/>
      <c r="I110" s="122"/>
      <c r="J110" s="122"/>
      <c r="K110" s="123"/>
      <c r="L110" s="124"/>
      <c r="M110" s="124"/>
    </row>
    <row r="111" spans="1:13" ht="12" customHeight="1">
      <c r="A111" s="115"/>
      <c r="B111" s="116"/>
      <c r="C111" s="116"/>
      <c r="D111" s="116"/>
      <c r="E111" s="119"/>
      <c r="F111" s="120"/>
      <c r="G111" s="121"/>
      <c r="H111" s="122"/>
      <c r="I111" s="122"/>
      <c r="J111" s="122"/>
      <c r="K111" s="123"/>
      <c r="L111" s="124"/>
      <c r="M111" s="124"/>
    </row>
    <row r="112" spans="1:13" ht="12" customHeight="1">
      <c r="A112" s="115"/>
      <c r="B112" s="116"/>
      <c r="C112" s="116"/>
      <c r="D112" s="116"/>
      <c r="E112" s="119"/>
      <c r="F112" s="120"/>
      <c r="G112" s="121"/>
      <c r="H112" s="122"/>
      <c r="I112" s="122"/>
      <c r="J112" s="122"/>
      <c r="K112" s="123"/>
      <c r="L112" s="124"/>
      <c r="M112" s="124"/>
    </row>
    <row r="113" spans="1:13" ht="12" customHeight="1">
      <c r="A113" s="115"/>
      <c r="B113" s="116"/>
      <c r="C113" s="116"/>
      <c r="D113" s="116"/>
      <c r="E113" s="119"/>
      <c r="F113" s="120"/>
      <c r="G113" s="121"/>
      <c r="H113" s="122"/>
      <c r="I113" s="122"/>
      <c r="J113" s="122"/>
      <c r="K113" s="123"/>
      <c r="L113" s="124"/>
      <c r="M113" s="124"/>
    </row>
    <row r="114" spans="1:13" ht="12" customHeight="1">
      <c r="A114" s="177" t="s">
        <v>92</v>
      </c>
      <c r="B114" s="177"/>
      <c r="C114" s="177"/>
      <c r="D114" s="177"/>
      <c r="E114" s="177"/>
      <c r="F114" s="79"/>
      <c r="G114" s="125"/>
      <c r="H114" s="126"/>
      <c r="I114" s="126"/>
      <c r="J114" s="126"/>
      <c r="K114" s="59"/>
      <c r="L114" s="82"/>
      <c r="M114" s="82"/>
    </row>
    <row r="115" spans="1:13" ht="12" customHeight="1">
      <c r="A115" s="33" t="s">
        <v>98</v>
      </c>
      <c r="B115" s="167" t="s">
        <v>99</v>
      </c>
      <c r="C115" s="168"/>
      <c r="D115" s="169"/>
      <c r="E115" s="40" t="s">
        <v>8</v>
      </c>
      <c r="F115" s="127">
        <v>437</v>
      </c>
      <c r="G115" s="57">
        <f>2245+1150</f>
        <v>3395</v>
      </c>
      <c r="H115" s="58"/>
      <c r="I115" s="58"/>
      <c r="J115" s="58"/>
      <c r="K115" s="59"/>
      <c r="L115" s="56"/>
      <c r="M115" s="56"/>
    </row>
    <row r="116" spans="1:13" ht="12" customHeight="1">
      <c r="A116" s="33" t="s">
        <v>98</v>
      </c>
      <c r="B116" s="167" t="s">
        <v>99</v>
      </c>
      <c r="C116" s="168"/>
      <c r="D116" s="169"/>
      <c r="E116" s="128" t="s">
        <v>16</v>
      </c>
      <c r="F116" s="93">
        <v>0</v>
      </c>
      <c r="G116" s="129">
        <v>6500</v>
      </c>
      <c r="H116" s="130"/>
      <c r="I116" s="130"/>
      <c r="J116" s="130"/>
      <c r="K116" s="59"/>
      <c r="L116" s="93">
        <v>13000</v>
      </c>
      <c r="M116" s="93" t="s">
        <v>142</v>
      </c>
    </row>
    <row r="117" spans="1:13" ht="12" customHeight="1">
      <c r="A117" s="33" t="s">
        <v>98</v>
      </c>
      <c r="B117" s="167" t="s">
        <v>99</v>
      </c>
      <c r="C117" s="168"/>
      <c r="D117" s="169"/>
      <c r="E117" s="35" t="s">
        <v>82</v>
      </c>
      <c r="F117" s="93"/>
      <c r="G117" s="129"/>
      <c r="H117" s="130"/>
      <c r="I117" s="130"/>
      <c r="J117" s="130"/>
      <c r="K117" s="59"/>
      <c r="L117" s="93"/>
      <c r="M117" s="93"/>
    </row>
    <row r="118" spans="1:13" ht="12" customHeight="1">
      <c r="A118" s="33" t="s">
        <v>98</v>
      </c>
      <c r="B118" s="167" t="s">
        <v>99</v>
      </c>
      <c r="C118" s="168"/>
      <c r="D118" s="169"/>
      <c r="E118" s="114" t="s">
        <v>32</v>
      </c>
      <c r="F118" s="93"/>
      <c r="G118" s="129"/>
      <c r="H118" s="130"/>
      <c r="I118" s="130"/>
      <c r="J118" s="130"/>
      <c r="K118" s="59"/>
      <c r="L118" s="131"/>
      <c r="M118" s="131"/>
    </row>
    <row r="119" spans="1:13" ht="12" customHeight="1">
      <c r="A119" s="55"/>
      <c r="B119" s="132"/>
      <c r="C119" s="132"/>
      <c r="D119" s="133"/>
      <c r="E119" s="134" t="s">
        <v>100</v>
      </c>
      <c r="F119" s="135">
        <f>SUM(F115:F116)</f>
        <v>437</v>
      </c>
      <c r="G119" s="136">
        <f>SUM(G115:G117)</f>
        <v>9895</v>
      </c>
      <c r="H119" s="81"/>
      <c r="I119" s="81"/>
      <c r="J119" s="81"/>
      <c r="K119" s="59"/>
      <c r="L119" s="64">
        <f>SUM(L115:L118)</f>
        <v>13000</v>
      </c>
      <c r="M119" s="64"/>
    </row>
    <row r="120" spans="1:13" ht="12" customHeight="1">
      <c r="A120" s="52"/>
      <c r="B120" s="137"/>
      <c r="C120" s="137"/>
      <c r="D120" s="137"/>
      <c r="E120" s="138"/>
      <c r="F120" s="139"/>
      <c r="G120" s="75"/>
      <c r="H120" s="59"/>
      <c r="I120" s="59"/>
      <c r="J120" s="59"/>
      <c r="K120" s="59"/>
      <c r="L120" s="76"/>
      <c r="M120" s="76"/>
    </row>
    <row r="121" spans="1:13" ht="12" customHeight="1">
      <c r="A121" s="33" t="s">
        <v>85</v>
      </c>
      <c r="B121" s="167" t="s">
        <v>84</v>
      </c>
      <c r="C121" s="168"/>
      <c r="D121" s="169"/>
      <c r="E121" s="40" t="s">
        <v>17</v>
      </c>
      <c r="F121" s="127">
        <v>0</v>
      </c>
      <c r="G121" s="140">
        <v>9500</v>
      </c>
      <c r="H121" s="141"/>
      <c r="I121" s="141"/>
      <c r="J121" s="141"/>
      <c r="K121" s="59"/>
      <c r="L121" s="56">
        <v>2500</v>
      </c>
      <c r="M121" s="56" t="s">
        <v>144</v>
      </c>
    </row>
    <row r="122" spans="1:13" ht="12" customHeight="1">
      <c r="A122" s="33" t="s">
        <v>85</v>
      </c>
      <c r="B122" s="167" t="s">
        <v>84</v>
      </c>
      <c r="C122" s="168"/>
      <c r="D122" s="169"/>
      <c r="E122" s="128" t="s">
        <v>10</v>
      </c>
      <c r="F122" s="93">
        <v>20563</v>
      </c>
      <c r="G122" s="142">
        <v>10000</v>
      </c>
      <c r="H122" s="143"/>
      <c r="I122" s="143"/>
      <c r="J122" s="143"/>
      <c r="K122" s="59"/>
      <c r="L122" s="93">
        <v>0</v>
      </c>
      <c r="M122" s="93"/>
    </row>
    <row r="123" spans="1:13" ht="12" customHeight="1">
      <c r="A123" s="33" t="s">
        <v>85</v>
      </c>
      <c r="B123" s="167" t="s">
        <v>84</v>
      </c>
      <c r="C123" s="168"/>
      <c r="D123" s="169"/>
      <c r="E123" s="40" t="s">
        <v>8</v>
      </c>
      <c r="F123" s="127">
        <v>437</v>
      </c>
      <c r="G123" s="57">
        <f>2245+1150</f>
        <v>3395</v>
      </c>
      <c r="H123" s="58"/>
      <c r="I123" s="58"/>
      <c r="J123" s="58"/>
      <c r="K123" s="59"/>
      <c r="L123" s="93">
        <v>250</v>
      </c>
      <c r="M123" s="93"/>
    </row>
    <row r="124" spans="1:13" ht="12" customHeight="1">
      <c r="A124" s="33" t="s">
        <v>85</v>
      </c>
      <c r="B124" s="167" t="s">
        <v>84</v>
      </c>
      <c r="C124" s="168"/>
      <c r="D124" s="169"/>
      <c r="E124" s="128" t="s">
        <v>16</v>
      </c>
      <c r="F124" s="93">
        <v>0</v>
      </c>
      <c r="G124" s="129">
        <v>6500</v>
      </c>
      <c r="H124" s="130"/>
      <c r="I124" s="130"/>
      <c r="J124" s="130"/>
      <c r="K124" s="59"/>
      <c r="L124" s="93">
        <v>2000</v>
      </c>
      <c r="M124" s="93" t="s">
        <v>143</v>
      </c>
    </row>
    <row r="125" spans="1:13" ht="12" customHeight="1">
      <c r="A125" s="33" t="s">
        <v>85</v>
      </c>
      <c r="B125" s="167" t="s">
        <v>84</v>
      </c>
      <c r="C125" s="168"/>
      <c r="D125" s="169"/>
      <c r="E125" s="35" t="s">
        <v>82</v>
      </c>
      <c r="F125" s="93"/>
      <c r="G125" s="129"/>
      <c r="H125" s="130"/>
      <c r="I125" s="130"/>
      <c r="J125" s="130"/>
      <c r="K125" s="59"/>
      <c r="L125" s="93">
        <v>3000</v>
      </c>
      <c r="M125" s="93" t="s">
        <v>145</v>
      </c>
    </row>
    <row r="126" spans="1:13" ht="12" customHeight="1">
      <c r="A126" s="33" t="s">
        <v>85</v>
      </c>
      <c r="B126" s="167" t="s">
        <v>84</v>
      </c>
      <c r="C126" s="168"/>
      <c r="D126" s="169"/>
      <c r="E126" s="114" t="s">
        <v>32</v>
      </c>
      <c r="F126" s="93"/>
      <c r="G126" s="129"/>
      <c r="H126" s="130"/>
      <c r="I126" s="130"/>
      <c r="J126" s="130"/>
      <c r="K126" s="59"/>
      <c r="L126" s="93"/>
      <c r="M126" s="93"/>
    </row>
    <row r="127" spans="1:13" ht="12" customHeight="1" thickBot="1">
      <c r="A127" s="55"/>
      <c r="B127" s="132"/>
      <c r="C127" s="132"/>
      <c r="D127" s="133"/>
      <c r="E127" s="134" t="s">
        <v>94</v>
      </c>
      <c r="F127" s="135">
        <f>SUM(F122:F123)</f>
        <v>21000</v>
      </c>
      <c r="G127" s="136">
        <f>SUM(G121:G124)</f>
        <v>29395</v>
      </c>
      <c r="H127" s="81"/>
      <c r="I127" s="81"/>
      <c r="J127" s="81"/>
      <c r="K127" s="59"/>
      <c r="L127" s="64">
        <f>SUM(L121:L126)</f>
        <v>7750</v>
      </c>
      <c r="M127" s="64"/>
    </row>
    <row r="128" spans="1:13" ht="12" customHeight="1" thickBot="1">
      <c r="A128" s="52"/>
      <c r="B128" s="137"/>
      <c r="C128" s="137"/>
      <c r="D128" s="137"/>
      <c r="E128" s="97" t="s">
        <v>15</v>
      </c>
      <c r="F128" s="71">
        <f>F127</f>
        <v>21000</v>
      </c>
      <c r="G128" s="71">
        <f>G127</f>
        <v>29395</v>
      </c>
      <c r="H128" s="118"/>
      <c r="I128" s="118"/>
      <c r="J128" s="118"/>
      <c r="K128" s="59"/>
      <c r="L128" s="100">
        <f>SUM(L119,L127)</f>
        <v>20750</v>
      </c>
      <c r="M128" s="100"/>
    </row>
    <row r="129" spans="1:13" ht="12" customHeight="1">
      <c r="A129" s="52"/>
      <c r="B129" s="137"/>
      <c r="C129" s="137"/>
      <c r="D129" s="137"/>
      <c r="E129" s="144"/>
      <c r="F129" s="145"/>
      <c r="G129" s="75"/>
      <c r="H129" s="59"/>
      <c r="I129" s="59"/>
      <c r="J129" s="59"/>
      <c r="K129" s="59"/>
      <c r="L129" s="76"/>
      <c r="M129" s="76"/>
    </row>
    <row r="130" spans="1:13" ht="12" customHeight="1">
      <c r="A130" s="176" t="s">
        <v>14</v>
      </c>
      <c r="B130" s="176"/>
      <c r="C130" s="176"/>
      <c r="D130" s="176"/>
      <c r="E130" s="146"/>
      <c r="F130" s="102"/>
      <c r="G130" s="103"/>
      <c r="H130" s="104"/>
      <c r="I130" s="104"/>
      <c r="J130" s="104"/>
      <c r="K130" s="59"/>
      <c r="L130" s="105"/>
      <c r="M130" s="105"/>
    </row>
    <row r="131" spans="1:13" ht="12" customHeight="1">
      <c r="A131" s="115"/>
      <c r="B131" s="116"/>
      <c r="C131" s="116"/>
      <c r="D131" s="116"/>
      <c r="E131" s="147"/>
      <c r="F131" s="77"/>
      <c r="G131" s="75"/>
      <c r="H131" s="59"/>
      <c r="I131" s="59"/>
      <c r="J131" s="59"/>
      <c r="K131" s="59"/>
      <c r="L131" s="76"/>
      <c r="M131" s="76"/>
    </row>
    <row r="132" spans="1:13" ht="12" customHeight="1">
      <c r="A132" s="33" t="s">
        <v>95</v>
      </c>
      <c r="B132" s="41" t="s">
        <v>12</v>
      </c>
      <c r="C132" s="42"/>
      <c r="D132" s="37"/>
      <c r="E132" s="39" t="s">
        <v>4</v>
      </c>
      <c r="F132" s="94">
        <v>20000</v>
      </c>
      <c r="G132" s="57">
        <v>7000</v>
      </c>
      <c r="H132" s="58"/>
      <c r="I132" s="58"/>
      <c r="J132" s="58"/>
      <c r="K132" s="59"/>
      <c r="L132" s="127">
        <v>7000</v>
      </c>
      <c r="M132" s="180" t="s">
        <v>146</v>
      </c>
    </row>
    <row r="133" spans="1:13" ht="12" customHeight="1">
      <c r="A133" s="33" t="s">
        <v>95</v>
      </c>
      <c r="B133" s="41" t="s">
        <v>12</v>
      </c>
      <c r="C133" s="42"/>
      <c r="D133" s="37"/>
      <c r="E133" s="35" t="s">
        <v>82</v>
      </c>
      <c r="F133" s="94">
        <v>15422</v>
      </c>
      <c r="G133" s="57">
        <v>28000</v>
      </c>
      <c r="H133" s="58"/>
      <c r="I133" s="58"/>
      <c r="J133" s="58"/>
      <c r="K133" s="59"/>
      <c r="L133" s="93">
        <v>5000</v>
      </c>
      <c r="M133" s="181"/>
    </row>
    <row r="134" spans="1:13" ht="12" customHeight="1">
      <c r="A134" s="55"/>
      <c r="B134" s="42"/>
      <c r="C134" s="42"/>
      <c r="D134" s="37"/>
      <c r="E134" s="43" t="s">
        <v>11</v>
      </c>
      <c r="F134" s="61">
        <f>SUM(F132:F133)</f>
        <v>35422</v>
      </c>
      <c r="G134" s="62">
        <f>SUM(G132:G133)</f>
        <v>35000</v>
      </c>
      <c r="H134" s="63"/>
      <c r="I134" s="63"/>
      <c r="J134" s="63"/>
      <c r="K134" s="59"/>
      <c r="L134" s="64">
        <f>SUM(L132:L133)</f>
        <v>12000</v>
      </c>
      <c r="M134" s="64" t="s">
        <v>147</v>
      </c>
    </row>
    <row r="135" spans="1:13" ht="12" customHeight="1">
      <c r="A135" s="115"/>
      <c r="B135" s="116"/>
      <c r="C135" s="116"/>
      <c r="D135" s="116"/>
      <c r="E135" s="147"/>
      <c r="F135" s="77"/>
      <c r="G135" s="75"/>
      <c r="H135" s="59"/>
      <c r="I135" s="59"/>
      <c r="J135" s="59"/>
      <c r="K135" s="59"/>
      <c r="L135" s="76"/>
      <c r="M135" s="76"/>
    </row>
    <row r="136" spans="1:13" ht="12" customHeight="1">
      <c r="A136" s="33" t="s">
        <v>89</v>
      </c>
      <c r="B136" s="41" t="s">
        <v>9</v>
      </c>
      <c r="C136" s="42"/>
      <c r="D136" s="37"/>
      <c r="E136" s="40" t="s">
        <v>10</v>
      </c>
      <c r="F136" s="56">
        <v>12493</v>
      </c>
      <c r="G136" s="57">
        <v>13118</v>
      </c>
      <c r="H136" s="58"/>
      <c r="I136" s="58"/>
      <c r="J136" s="58"/>
      <c r="K136" s="59"/>
      <c r="L136" s="56">
        <v>12100</v>
      </c>
      <c r="M136" s="182" t="s">
        <v>148</v>
      </c>
    </row>
    <row r="137" spans="1:13" ht="12" customHeight="1">
      <c r="A137" s="33" t="s">
        <v>89</v>
      </c>
      <c r="B137" s="41" t="s">
        <v>9</v>
      </c>
      <c r="C137" s="42"/>
      <c r="D137" s="37"/>
      <c r="E137" s="40" t="s">
        <v>8</v>
      </c>
      <c r="F137" s="56">
        <v>4997</v>
      </c>
      <c r="G137" s="57">
        <v>5247</v>
      </c>
      <c r="H137" s="58"/>
      <c r="I137" s="58"/>
      <c r="J137" s="58"/>
      <c r="K137" s="59"/>
      <c r="L137" s="60">
        <v>5535</v>
      </c>
      <c r="M137" s="183"/>
    </row>
    <row r="138" spans="1:13" ht="12" customHeight="1">
      <c r="A138" s="33" t="s">
        <v>89</v>
      </c>
      <c r="B138" s="41" t="s">
        <v>9</v>
      </c>
      <c r="C138" s="42"/>
      <c r="D138" s="37"/>
      <c r="E138" s="40" t="s">
        <v>16</v>
      </c>
      <c r="F138" s="56">
        <v>4997</v>
      </c>
      <c r="G138" s="57">
        <v>5247</v>
      </c>
      <c r="H138" s="58"/>
      <c r="I138" s="58"/>
      <c r="J138" s="58"/>
      <c r="K138" s="59"/>
      <c r="L138" s="60">
        <v>0</v>
      </c>
      <c r="M138" s="60"/>
    </row>
    <row r="139" spans="1:13" ht="12" customHeight="1">
      <c r="A139" s="33" t="s">
        <v>89</v>
      </c>
      <c r="B139" s="41" t="s">
        <v>9</v>
      </c>
      <c r="C139" s="42"/>
      <c r="D139" s="37"/>
      <c r="E139" s="35" t="s">
        <v>82</v>
      </c>
      <c r="F139" s="56">
        <v>4997</v>
      </c>
      <c r="G139" s="57">
        <v>5247</v>
      </c>
      <c r="H139" s="58"/>
      <c r="I139" s="58"/>
      <c r="J139" s="58"/>
      <c r="K139" s="59"/>
      <c r="L139" s="60">
        <v>300</v>
      </c>
      <c r="M139" s="60" t="s">
        <v>149</v>
      </c>
    </row>
    <row r="140" spans="1:13" ht="12" customHeight="1">
      <c r="A140" s="55"/>
      <c r="B140" s="132"/>
      <c r="C140" s="132"/>
      <c r="D140" s="133"/>
      <c r="E140" s="43" t="s">
        <v>7</v>
      </c>
      <c r="F140" s="61">
        <f>SUM(F136:F139)</f>
        <v>27484</v>
      </c>
      <c r="G140" s="62">
        <f>SUM(G136:G139)</f>
        <v>28859</v>
      </c>
      <c r="H140" s="63"/>
      <c r="I140" s="63"/>
      <c r="J140" s="63"/>
      <c r="K140" s="59"/>
      <c r="L140" s="64">
        <f>SUM(L136:L139)</f>
        <v>17935</v>
      </c>
      <c r="M140" s="64"/>
    </row>
    <row r="141" spans="1:13" ht="12" customHeight="1">
      <c r="A141" s="44"/>
      <c r="B141" s="45"/>
      <c r="C141" s="45"/>
      <c r="D141" s="45"/>
      <c r="E141" s="148"/>
      <c r="F141" s="77"/>
      <c r="G141" s="149"/>
      <c r="H141" s="130"/>
      <c r="I141" s="130"/>
      <c r="J141" s="130"/>
      <c r="K141" s="130"/>
      <c r="L141" s="76"/>
      <c r="M141" s="76"/>
    </row>
    <row r="142" spans="1:13" ht="12" customHeight="1" thickBot="1">
      <c r="A142" s="115"/>
      <c r="B142" s="150"/>
      <c r="C142" s="150"/>
      <c r="D142" s="150"/>
      <c r="E142" s="151" t="s">
        <v>6</v>
      </c>
      <c r="F142" s="152" t="e">
        <f>SUM(#REF!+F134+F140+#REF!)</f>
        <v>#REF!</v>
      </c>
      <c r="G142" s="152" t="e">
        <f>SUM(#REF!+G134+G140+#REF!)</f>
        <v>#REF!</v>
      </c>
      <c r="H142" s="118"/>
      <c r="I142" s="118"/>
      <c r="J142" s="118"/>
      <c r="K142" s="153" t="e">
        <f>SUM(#REF!+K134+K140)</f>
        <v>#REF!</v>
      </c>
      <c r="L142" s="154">
        <f>SUM(L140+L134)</f>
        <v>29935</v>
      </c>
      <c r="M142" s="154"/>
    </row>
    <row r="143" spans="1:13" ht="12" customHeight="1">
      <c r="A143" s="44"/>
      <c r="B143" s="45"/>
      <c r="C143" s="45"/>
      <c r="D143" s="45"/>
      <c r="E143" s="155"/>
      <c r="F143" s="77"/>
      <c r="G143" s="75"/>
      <c r="H143" s="59"/>
      <c r="I143" s="59"/>
      <c r="J143" s="59"/>
      <c r="K143" s="59"/>
      <c r="L143" s="76"/>
      <c r="M143" s="76"/>
    </row>
    <row r="144" spans="1:13" ht="12" customHeight="1">
      <c r="A144" s="176" t="s">
        <v>5</v>
      </c>
      <c r="B144" s="176"/>
      <c r="C144" s="156"/>
      <c r="D144" s="156"/>
      <c r="E144" s="146"/>
      <c r="F144" s="102"/>
      <c r="G144" s="103"/>
      <c r="H144" s="104"/>
      <c r="I144" s="104"/>
      <c r="J144" s="104"/>
      <c r="K144" s="59"/>
      <c r="L144" s="105"/>
      <c r="M144" s="105"/>
    </row>
    <row r="145" spans="1:13" ht="12" customHeight="1">
      <c r="A145" s="87" t="s">
        <v>3</v>
      </c>
      <c r="B145" s="88" t="s">
        <v>97</v>
      </c>
      <c r="C145" s="91"/>
      <c r="D145" s="95"/>
      <c r="E145" s="40" t="s">
        <v>10</v>
      </c>
      <c r="F145" s="56">
        <v>4000</v>
      </c>
      <c r="G145" s="57">
        <v>4000</v>
      </c>
      <c r="H145" s="58"/>
      <c r="I145" s="58"/>
      <c r="J145" s="58"/>
      <c r="K145" s="59"/>
      <c r="L145" s="56"/>
      <c r="M145" s="56"/>
    </row>
    <row r="146" spans="1:13" ht="12" customHeight="1">
      <c r="A146" s="87" t="s">
        <v>3</v>
      </c>
      <c r="B146" s="88" t="s">
        <v>97</v>
      </c>
      <c r="C146" s="91"/>
      <c r="D146" s="95"/>
      <c r="E146" s="40" t="s">
        <v>8</v>
      </c>
      <c r="F146" s="56"/>
      <c r="G146" s="57"/>
      <c r="H146" s="58"/>
      <c r="I146" s="58"/>
      <c r="J146" s="58"/>
      <c r="K146" s="59"/>
      <c r="L146" s="60"/>
      <c r="M146" s="60"/>
    </row>
    <row r="147" spans="1:13" ht="12" customHeight="1">
      <c r="A147" s="87" t="s">
        <v>3</v>
      </c>
      <c r="B147" s="88" t="s">
        <v>97</v>
      </c>
      <c r="C147" s="91"/>
      <c r="D147" s="95"/>
      <c r="E147" s="39" t="s">
        <v>4</v>
      </c>
      <c r="F147" s="56"/>
      <c r="G147" s="57"/>
      <c r="H147" s="58"/>
      <c r="I147" s="58"/>
      <c r="J147" s="58"/>
      <c r="K147" s="59"/>
      <c r="L147" s="56">
        <v>0</v>
      </c>
      <c r="M147" s="56"/>
    </row>
    <row r="148" spans="1:13" ht="12" customHeight="1">
      <c r="A148" s="87" t="s">
        <v>3</v>
      </c>
      <c r="B148" s="88" t="s">
        <v>97</v>
      </c>
      <c r="C148" s="91"/>
      <c r="D148" s="95"/>
      <c r="E148" s="35" t="s">
        <v>82</v>
      </c>
      <c r="F148" s="56">
        <v>4818</v>
      </c>
      <c r="G148" s="57">
        <v>4000</v>
      </c>
      <c r="H148" s="58"/>
      <c r="I148" s="58"/>
      <c r="J148" s="58"/>
      <c r="K148" s="59"/>
      <c r="L148" s="60">
        <v>5000</v>
      </c>
      <c r="M148" s="60" t="s">
        <v>150</v>
      </c>
    </row>
    <row r="149" spans="1:13" ht="12" customHeight="1">
      <c r="A149" s="96"/>
      <c r="B149" s="91"/>
      <c r="C149" s="91"/>
      <c r="D149" s="95"/>
      <c r="E149" s="43" t="s">
        <v>2</v>
      </c>
      <c r="F149" s="61">
        <f>SUM(F145:F148)</f>
        <v>8818</v>
      </c>
      <c r="G149" s="62">
        <f>SUM(G145:G148)</f>
        <v>8000</v>
      </c>
      <c r="H149" s="63"/>
      <c r="I149" s="63"/>
      <c r="J149" s="63"/>
      <c r="K149" s="59"/>
      <c r="L149" s="64">
        <f>SUM(L145:L148)</f>
        <v>5000</v>
      </c>
      <c r="M149" s="59"/>
    </row>
    <row r="150" spans="1:13" ht="12" customHeight="1" thickBot="1">
      <c r="A150" s="115"/>
      <c r="B150" s="150"/>
      <c r="C150" s="150"/>
      <c r="D150" s="150"/>
      <c r="E150" s="147"/>
      <c r="F150" s="77"/>
      <c r="G150" s="75"/>
      <c r="H150" s="59"/>
      <c r="I150" s="59"/>
      <c r="J150" s="59"/>
      <c r="K150" s="59"/>
      <c r="L150" s="139"/>
      <c r="M150" s="59"/>
    </row>
    <row r="151" spans="1:13" ht="12" customHeight="1" thickBot="1">
      <c r="A151" s="115"/>
      <c r="B151" s="150"/>
      <c r="C151" s="150"/>
      <c r="D151" s="150"/>
      <c r="E151" s="97" t="s">
        <v>2</v>
      </c>
      <c r="F151" s="71">
        <f>SUM(F149)</f>
        <v>8818</v>
      </c>
      <c r="G151" s="71">
        <f>SUM(G149)</f>
        <v>8000</v>
      </c>
      <c r="H151" s="118"/>
      <c r="I151" s="118"/>
      <c r="J151" s="118"/>
      <c r="K151" s="59"/>
      <c r="L151" s="100">
        <f>SUM(L149)</f>
        <v>5000</v>
      </c>
      <c r="M151" s="59"/>
    </row>
    <row r="152" spans="1:13" ht="12" customHeight="1" thickBot="1">
      <c r="A152" s="115"/>
      <c r="B152" s="150"/>
      <c r="C152" s="150"/>
      <c r="D152" s="150"/>
      <c r="E152" s="147"/>
      <c r="F152" s="74"/>
      <c r="G152" s="75"/>
      <c r="H152" s="59"/>
      <c r="I152" s="59"/>
      <c r="J152" s="59"/>
      <c r="K152" s="59"/>
      <c r="L152" s="76"/>
      <c r="M152" s="59"/>
    </row>
    <row r="153" spans="1:13" ht="12" customHeight="1" thickBot="1">
      <c r="A153" s="157" t="s">
        <v>1</v>
      </c>
      <c r="B153" s="158"/>
      <c r="C153" s="158"/>
      <c r="D153" s="158"/>
      <c r="E153" s="159" t="s">
        <v>0</v>
      </c>
      <c r="F153" s="71" t="e">
        <f>SUM(F54+F89+F109+F128+F142+F151)</f>
        <v>#REF!</v>
      </c>
      <c r="G153" s="71" t="e">
        <f>SUM(G54+G89+G109+G128+G142+G151)</f>
        <v>#REF!</v>
      </c>
      <c r="H153" s="118"/>
      <c r="I153" s="118"/>
      <c r="J153" s="118"/>
      <c r="K153" s="59"/>
      <c r="L153" s="100">
        <f>SUM(L151+L142+L128+L109+L89+L54)</f>
        <v>264895</v>
      </c>
      <c r="M153" s="59"/>
    </row>
    <row r="154" spans="1:13" ht="12" customHeight="1">
      <c r="A154" s="59"/>
      <c r="B154" s="59"/>
      <c r="C154" s="59"/>
      <c r="D154" s="59"/>
      <c r="E154" s="59"/>
      <c r="F154" s="139"/>
      <c r="G154" s="75"/>
      <c r="H154" s="59"/>
      <c r="I154" s="59"/>
      <c r="J154" s="59"/>
      <c r="K154" s="59"/>
      <c r="L154" s="59"/>
      <c r="M154" s="59"/>
    </row>
    <row r="155" spans="1:13" ht="12" customHeight="1">
      <c r="A155" s="59" t="s">
        <v>152</v>
      </c>
      <c r="B155" s="59"/>
      <c r="C155" s="59"/>
      <c r="D155" s="59"/>
      <c r="E155" s="59"/>
      <c r="F155" s="139"/>
      <c r="G155" s="75"/>
      <c r="H155" s="59"/>
      <c r="I155" s="59"/>
      <c r="J155" s="59"/>
      <c r="K155" s="59"/>
      <c r="L155" s="59"/>
      <c r="M155" s="59"/>
    </row>
    <row r="156" spans="1:13" ht="12" customHeight="1">
      <c r="A156" s="59" t="s">
        <v>86</v>
      </c>
      <c r="B156" s="59"/>
      <c r="C156" s="59"/>
      <c r="D156" s="59"/>
      <c r="E156" s="59"/>
      <c r="F156" s="139"/>
      <c r="G156" s="75"/>
      <c r="H156" s="59"/>
      <c r="I156" s="59"/>
      <c r="J156" s="59"/>
      <c r="K156" s="59"/>
      <c r="L156" s="59"/>
      <c r="M156" s="59"/>
    </row>
    <row r="157" spans="1:13" ht="12" customHeight="1">
      <c r="A157" s="166"/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59"/>
      <c r="M157" s="59"/>
    </row>
    <row r="158" spans="1:13" ht="12" customHeight="1">
      <c r="A158" s="21"/>
      <c r="B158" s="171"/>
      <c r="C158" s="171"/>
      <c r="D158" s="21"/>
      <c r="E158" s="21"/>
      <c r="F158" s="4"/>
    </row>
  </sheetData>
  <mergeCells count="33">
    <mergeCell ref="B116:D116"/>
    <mergeCell ref="B6:C6"/>
    <mergeCell ref="M132:M133"/>
    <mergeCell ref="M136:M137"/>
    <mergeCell ref="B13:D13"/>
    <mergeCell ref="M104:M105"/>
    <mergeCell ref="M81:M82"/>
    <mergeCell ref="M66:M67"/>
    <mergeCell ref="M34:M35"/>
    <mergeCell ref="M20:M21"/>
    <mergeCell ref="B17:D17"/>
    <mergeCell ref="B16:D16"/>
    <mergeCell ref="B125:D125"/>
    <mergeCell ref="B14:D14"/>
    <mergeCell ref="B15:D15"/>
    <mergeCell ref="B118:D118"/>
    <mergeCell ref="B115:D115"/>
    <mergeCell ref="A157:K157"/>
    <mergeCell ref="B117:D117"/>
    <mergeCell ref="C1:L1"/>
    <mergeCell ref="B158:C158"/>
    <mergeCell ref="A1:B1"/>
    <mergeCell ref="A25:D25"/>
    <mergeCell ref="A57:D57"/>
    <mergeCell ref="A90:D90"/>
    <mergeCell ref="B121:D121"/>
    <mergeCell ref="B124:D124"/>
    <mergeCell ref="A130:D130"/>
    <mergeCell ref="A144:B144"/>
    <mergeCell ref="B122:D122"/>
    <mergeCell ref="B123:D123"/>
    <mergeCell ref="B126:D126"/>
    <mergeCell ref="A114:E114"/>
  </mergeCells>
  <phoneticPr fontId="7" type="noConversion"/>
  <dataValidations count="1">
    <dataValidation type="decimal" operator="greaterThanOrEqual" allowBlank="1" showInputMessage="1" showErrorMessage="1" errorTitle="Debit/ Credit Amount" error="Entry must be greater than 0" sqref="F5:F10 F132:F133 F82:F87">
      <formula1>0</formula1>
    </dataValidation>
  </dataValidations>
  <printOptions horizontalCentered="1"/>
  <pageMargins left="0" right="0" top="0.22" bottom="0.5" header="0.09" footer="0.25"/>
  <pageSetup scale="84" fitToHeight="3" orientation="landscape" horizontalDpi="4294967292" verticalDpi="4294967292"/>
  <headerFooter>
    <oddHeader>&amp;R&amp;"Verdana,Bold"&amp;12&amp;K000000_x000D_</oddHeader>
    <oddFooter>&amp;L&amp;"Arial,Regular"&amp;8&amp;K000000&amp;P&amp;R&amp;"Verdana,Bold"&amp;8&amp;K000000V2_x000D_D.Wolf  &amp;D</oddFooter>
  </headerFooter>
  <drawing r:id="rId1"/>
  <extLst>
    <ext xmlns:mx="http://schemas.microsoft.com/office/mac/excel/2008/main" uri="{64002731-A6B0-56B0-2670-7721B7C09600}">
      <mx:PLV Mode="1" OnePage="0" WScale="2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16-17 PERKINS worksheet</vt:lpstr>
    </vt:vector>
  </TitlesOfParts>
  <Company>Foothill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Phuong Tran</dc:creator>
  <cp:lastModifiedBy>FHDA</cp:lastModifiedBy>
  <cp:lastPrinted>2016-02-11T00:18:15Z</cp:lastPrinted>
  <dcterms:created xsi:type="dcterms:W3CDTF">2012-03-01T23:51:43Z</dcterms:created>
  <dcterms:modified xsi:type="dcterms:W3CDTF">2016-02-17T18:38:49Z</dcterms:modified>
</cp:coreProperties>
</file>